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<sst xmlns="http://schemas.openxmlformats.org/spreadsheetml/2006/main" count="211" uniqueCount="145">
  <si>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</si>
  <si>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</si>
  <si>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</si>
  <si>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</si>
  <si>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</si>
  <si>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</si>
  <si>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</si>
  <si>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</si>
  <si>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</si>
  <si>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</si>
  <si>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</si>
  <si>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</si>
  <si>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</si>
  <si>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</si>
  <si>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</si>
  <si>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</si>
  <si>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</si>
  <si>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</si>
  <si>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</si>
  <si>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Variation d'arriérés en dépenses</t>
  </si>
  <si>
    <t>Autres</t>
  </si>
  <si>
    <t>Erreurs et Omissions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</si>
  <si>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</si>
  <si>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</si>
  <si>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</si>
  <si>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</si>
  <si>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</si>
  <si>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</si>
  <si>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</si>
  <si>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</si>
  <si>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</si>
  <si>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</si>
  <si>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</si>
  <si>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</si>
  <si>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</si>
  <si>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</si>
  <si>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</si>
  <si>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</si>
  <si>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</si>
  <si>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</si>
  <si>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</si>
  <si>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</si>
  <si>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</si>
  <si>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</si>
  <si>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</si>
  <si>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</si>
  <si>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</si>
  <si>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</si>
  <si>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</si>
  <si>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</si>
  <si>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</si>
  <si>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</si>
  <si>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</si>
  <si>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</si>
  <si>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</si>
  <si>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</si>
  <si>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</si>
  <si>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</si>
  <si>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</si>
  <si>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</si>
  <si>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2018</t>
  </si>
  <si>
    <t>Microfinances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</si>
  <si>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</si>
  <si>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</si>
  <si>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</si>
  <si>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</si>
  <si>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</si>
  <si>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</si>
  <si>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</si>
  <si>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</si>
  <si>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</si>
  <si>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</si>
  <si>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</si>
  <si>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</si>
  <si>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</si>
  <si>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</si>
  <si>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</si>
  <si>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</si>
  <si>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</si>
  <si>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</si>
  <si>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</si>
  <si>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</si>
  <si>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</si>
  <si>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</si>
  <si>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</si>
  <si>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</si>
  <si>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</si>
  <si>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</si>
  <si>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</si>
  <si>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</si>
  <si>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</si>
  <si>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</si>
  <si>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</si>
  <si>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</si>
  <si>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</si>
  <si>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</si>
  <si>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</si>
  <si>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</si>
  <si>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</si>
  <si>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</si>
  <si>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</si>
  <si>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</si>
  <si>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</si>
  <si>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</si>
  <si>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</si>
  <si>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</si>
  <si>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</si>
  <si>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</si>
  <si>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</si>
  <si>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</si>
  <si>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</si>
  <si>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</si>
  <si>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</si>
  <si>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</si>
  <si>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</si>
  <si>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</si>
  <si>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</si>
  <si>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</si>
  <si>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</si>
  <si>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</si>
  <si>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</si>
  <si>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</si>
  <si>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</si>
  <si>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</si>
  <si>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2020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</si>
  <si>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</si>
  <si>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</si>
  <si>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</si>
  <si>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</si>
  <si>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</si>
  <si>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</si>
  <si>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2021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</si>
  <si>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</si>
  <si>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</si>
  <si>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</si>
  <si>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</si>
  <si>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t>2022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</si>
  <si>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</si>
  <si>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</si>
  <si>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</si>
  <si>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</si>
  <si>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</si>
  <si>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Q4-2023</t>
  </si>
  <si>
    <t>2023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</si>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</sst>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[$-40C]mmmm\-yy;@"/>
    <numFmt numFmtId="174" formatCode="#,##0.00_ ;\-#,##0.00\ "/>
    <numFmt numFmtId="175" formatCode="[$-409]dd\-mmm\-yy;@"/>
    <numFmt numFmtId="176" formatCode="[$-409]mmm\-yy;@"/>
    <numFmt numFmtId="177" formatCode="mmm\-yyyy"/>
    <numFmt numFmtId="178" formatCode="_-* #,##0.0\ _€_-;\-* #,##0.0\ _€_-;_-* &quot;-&quot;?\ _€_-;_-@_-"/>
    <numFmt numFmtId="179" formatCode="#,##0_ ;\-#,##0\ "/>
    <numFmt numFmtId="180" formatCode="#,##0.00_);\(#,##0.00\)"/>
    <numFmt numFmtId="181" formatCode="#,##0.000_);\(#,##0.000\)"/>
    <numFmt numFmtId="182" formatCode="#,##0.0000_);\(#,##0.0000\)"/>
    <numFmt numFmtId="183" formatCode="#,##0.00000_);\(#,##0.00000\)"/>
    <numFmt numFmtId="184" formatCode="00000"/>
    <numFmt numFmtId="185" formatCode="#,##0.000000_);\(#,##0.000000\)"/>
    <numFmt numFmtId="186" formatCode="#,##0.0000000_);\(#,##0.0000000\)"/>
    <numFmt numFmtId="187" formatCode="#,##0.00000000_);\(#,##0.00000000\)"/>
    <numFmt numFmtId="188" formatCode="#,##0.000000000_);\(#,##0.000000000\)"/>
    <numFmt numFmtId="189" formatCode="#,##0.0000000000_);\(#,##0.0000000000\)"/>
    <numFmt numFmtId="190" formatCode="#,##0.000000000000_);\(#,##0.000000000000\)"/>
    <numFmt numFmtId="191" formatCode="#,##0_);\(#,##0\)"/>
    <numFmt numFmtId="192" formatCode="#,##0.0000"/>
  </numFmts>
  <fonts count="6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7">
    <xf numFmtId="169" fontId="0" fillId="0" borderId="0" xfId="0" applyAlignment="1">
      <alignment/>
    </xf>
    <xf numFmtId="169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71" fontId="8" fillId="0" borderId="15" xfId="0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>
      <alignment/>
    </xf>
    <xf numFmtId="171" fontId="8" fillId="0" borderId="15" xfId="47" applyNumberFormat="1" applyFont="1" applyFill="1" applyBorder="1" applyAlignment="1">
      <alignment/>
    </xf>
    <xf numFmtId="171" fontId="8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8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8" fillId="0" borderId="15" xfId="47" applyNumberFormat="1" applyFont="1" applyBorder="1" applyAlignment="1">
      <alignment horizontal="right"/>
    </xf>
    <xf numFmtId="171" fontId="8" fillId="33" borderId="15" xfId="47" applyNumberFormat="1" applyFont="1" applyFill="1" applyBorder="1" applyAlignment="1">
      <alignment/>
    </xf>
    <xf numFmtId="169" fontId="8" fillId="0" borderId="15" xfId="0" applyFont="1" applyBorder="1" applyAlignment="1">
      <alignment/>
    </xf>
    <xf numFmtId="167" fontId="8" fillId="0" borderId="15" xfId="47" applyFont="1" applyBorder="1" applyAlignment="1">
      <alignment/>
    </xf>
    <xf numFmtId="169" fontId="8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3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5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4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5" fillId="35" borderId="15" xfId="0" applyFont="1" applyFill="1" applyBorder="1" applyAlignment="1">
      <alignment/>
    </xf>
    <xf numFmtId="169" fontId="64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76" fontId="58" fillId="6" borderId="0" xfId="0" applyNumberFormat="1" applyFont="1" applyFill="1" applyAlignment="1">
      <alignment horizontal="right"/>
    </xf>
    <xf numFmtId="169" fontId="7" fillId="0" borderId="0" xfId="0" applyFont="1" applyAlignment="1">
      <alignment/>
    </xf>
    <xf numFmtId="169" fontId="8" fillId="0" borderId="15" xfId="0" applyFont="1" applyBorder="1" applyAlignment="1" quotePrefix="1">
      <alignment/>
    </xf>
    <xf numFmtId="169" fontId="39" fillId="37" borderId="15" xfId="0" applyFont="1" applyFill="1" applyBorder="1" applyAlignment="1">
      <alignment horizontal="center" vertical="center" wrapText="1"/>
    </xf>
    <xf numFmtId="171" fontId="8" fillId="0" borderId="17" xfId="47" applyNumberFormat="1" applyFont="1" applyBorder="1" applyAlignment="1" applyProtection="1">
      <alignment/>
      <protection/>
    </xf>
    <xf numFmtId="171" fontId="8" fillId="33" borderId="17" xfId="47" applyNumberFormat="1" applyFont="1" applyFill="1" applyBorder="1" applyAlignment="1">
      <alignment/>
    </xf>
    <xf numFmtId="169" fontId="0" fillId="0" borderId="18" xfId="0" applyBorder="1" applyAlignment="1">
      <alignment/>
    </xf>
    <xf numFmtId="169" fontId="3" fillId="0" borderId="19" xfId="45" applyNumberFormat="1" applyBorder="1" applyAlignment="1" applyProtection="1">
      <alignment/>
      <protection/>
    </xf>
    <xf numFmtId="171" fontId="8" fillId="0" borderId="15" xfId="47" applyNumberFormat="1" applyFont="1" applyFill="1" applyBorder="1" applyAlignment="1" applyProtection="1">
      <alignment horizontal="right"/>
      <protection/>
    </xf>
    <xf numFmtId="169" fontId="0" fillId="0" borderId="12" xfId="0" applyBorder="1" applyAlignment="1">
      <alignment/>
    </xf>
    <xf numFmtId="169" fontId="29" fillId="0" borderId="11" xfId="0" applyFont="1" applyBorder="1" applyAlignment="1">
      <alignment horizontal="center"/>
    </xf>
    <xf numFmtId="169" fontId="29" fillId="0" borderId="12" xfId="0" applyFont="1" applyBorder="1" applyAlignment="1">
      <alignment horizontal="center"/>
    </xf>
    <xf numFmtId="169" fontId="39" fillId="37" borderId="15" xfId="0" applyFont="1" applyFill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left"/>
    </xf>
    <xf numFmtId="173" fontId="8" fillId="0" borderId="15" xfId="0" applyNumberFormat="1" applyFont="1" applyBorder="1" applyAlignment="1">
      <alignment horizontal="left" vertical="center"/>
    </xf>
    <xf numFmtId="169" fontId="39" fillId="37" borderId="20" xfId="0" applyFont="1" applyFill="1" applyBorder="1" applyAlignment="1">
      <alignment vertical="center" wrapText="1"/>
    </xf>
    <xf numFmtId="173" fontId="8" fillId="0" borderId="21" xfId="0" applyNumberFormat="1" applyFont="1" applyBorder="1" applyAlignment="1" quotePrefix="1">
      <alignment horizontal="left"/>
    </xf>
    <xf numFmtId="171" fontId="8" fillId="33" borderId="15" xfId="47" applyNumberFormat="1" applyFont="1" applyFill="1" applyBorder="1" applyAlignment="1">
      <alignment vertical="center"/>
    </xf>
    <xf numFmtId="171" fontId="8" fillId="0" borderId="15" xfId="0" applyNumberFormat="1" applyFont="1" applyFill="1" applyBorder="1" applyAlignment="1" applyProtection="1">
      <alignment horizontal="fill"/>
      <protection/>
    </xf>
    <xf numFmtId="171" fontId="8" fillId="33" borderId="15" xfId="47" applyNumberFormat="1" applyFont="1" applyFill="1" applyBorder="1" applyAlignment="1">
      <alignment vertical="top"/>
    </xf>
    <xf numFmtId="171" fontId="8" fillId="33" borderId="17" xfId="47" applyNumberFormat="1" applyFont="1" applyFill="1" applyBorder="1" applyAlignment="1">
      <alignment vertical="top"/>
    </xf>
    <xf numFmtId="169" fontId="39" fillId="37" borderId="20" xfId="0" applyFont="1" applyFill="1" applyBorder="1" applyAlignment="1">
      <alignment horizontal="center" vertical="center" wrapText="1"/>
    </xf>
    <xf numFmtId="170" fontId="2" fillId="0" borderId="0" xfId="47" applyNumberFormat="1" applyFont="1" applyBorder="1" applyAlignment="1">
      <alignment horizontal="right"/>
    </xf>
    <xf numFmtId="173" fontId="8" fillId="0" borderId="22" xfId="0" applyNumberFormat="1" applyFont="1" applyBorder="1" applyAlignment="1" quotePrefix="1">
      <alignment horizontal="left"/>
    </xf>
    <xf numFmtId="171" fontId="8" fillId="0" borderId="15" xfId="0" applyNumberFormat="1" applyFont="1" applyBorder="1" applyAlignment="1" applyProtection="1">
      <alignment horizontal="right"/>
      <protection/>
    </xf>
    <xf numFmtId="171" fontId="8" fillId="0" borderId="15" xfId="47" applyNumberFormat="1" applyFont="1" applyBorder="1" applyAlignment="1" quotePrefix="1">
      <alignment horizontal="right"/>
    </xf>
    <xf numFmtId="170" fontId="2" fillId="0" borderId="15" xfId="47" applyNumberFormat="1" applyFont="1" applyBorder="1" applyAlignment="1">
      <alignment horizontal="right"/>
    </xf>
    <xf numFmtId="173" fontId="8" fillId="0" borderId="21" xfId="0" applyNumberFormat="1" applyFont="1" applyFill="1" applyBorder="1" applyAlignment="1" quotePrefix="1">
      <alignment horizontal="left"/>
    </xf>
    <xf numFmtId="171" fontId="8" fillId="38" borderId="15" xfId="47" applyNumberFormat="1" applyFont="1" applyFill="1" applyBorder="1" applyAlignment="1" applyProtection="1">
      <alignment horizontal="right"/>
      <protection/>
    </xf>
    <xf numFmtId="170" fontId="2" fillId="38" borderId="15" xfId="47" applyNumberFormat="1" applyFont="1" applyFill="1" applyBorder="1" applyAlignment="1">
      <alignment horizontal="right"/>
    </xf>
    <xf numFmtId="170" fontId="8" fillId="0" borderId="15" xfId="47" applyNumberFormat="1" applyFont="1" applyBorder="1" applyAlignment="1">
      <alignment/>
    </xf>
    <xf numFmtId="170" fontId="8" fillId="0" borderId="15" xfId="47" applyNumberFormat="1" applyFont="1" applyFill="1" applyBorder="1" applyAlignment="1">
      <alignment/>
    </xf>
    <xf numFmtId="171" fontId="8" fillId="0" borderId="15" xfId="0" applyNumberFormat="1" applyFont="1" applyBorder="1" applyAlignment="1" applyProtection="1">
      <alignment horizontal="fill"/>
      <protection/>
    </xf>
    <xf numFmtId="171" fontId="2" fillId="0" borderId="15" xfId="47" applyNumberFormat="1" applyFont="1" applyBorder="1" applyAlignment="1">
      <alignment horizontal="right"/>
    </xf>
    <xf numFmtId="169" fontId="39" fillId="0" borderId="11" xfId="0" applyFont="1" applyBorder="1" applyAlignment="1">
      <alignment horizontal="center"/>
    </xf>
    <xf numFmtId="169" fontId="39" fillId="0" borderId="12" xfId="0" applyFont="1" applyBorder="1" applyAlignment="1">
      <alignment horizontal="center"/>
    </xf>
    <xf numFmtId="189" fontId="0" fillId="0" borderId="0" xfId="0" applyNumberFormat="1" applyAlignment="1">
      <alignment/>
    </xf>
    <xf numFmtId="171" fontId="8" fillId="0" borderId="21" xfId="47" applyNumberFormat="1" applyFont="1" applyBorder="1" applyAlignment="1">
      <alignment horizontal="right"/>
    </xf>
    <xf numFmtId="171" fontId="8" fillId="0" borderId="21" xfId="47" applyNumberFormat="1" applyFont="1" applyBorder="1" applyAlignment="1">
      <alignment/>
    </xf>
    <xf numFmtId="170" fontId="2" fillId="0" borderId="21" xfId="47" applyNumberFormat="1" applyFont="1" applyFill="1" applyBorder="1" applyAlignment="1">
      <alignment horizontal="right"/>
    </xf>
    <xf numFmtId="169" fontId="8" fillId="0" borderId="21" xfId="0" applyFont="1" applyBorder="1" applyAlignment="1">
      <alignment/>
    </xf>
    <xf numFmtId="171" fontId="8" fillId="0" borderId="23" xfId="0" applyNumberFormat="1" applyFont="1" applyBorder="1" applyAlignment="1" applyProtection="1">
      <alignment/>
      <protection/>
    </xf>
    <xf numFmtId="171" fontId="8" fillId="0" borderId="23" xfId="47" applyNumberFormat="1" applyFont="1" applyBorder="1" applyAlignment="1">
      <alignment/>
    </xf>
    <xf numFmtId="171" fontId="8" fillId="0" borderId="23" xfId="47" applyNumberFormat="1" applyFont="1" applyFill="1" applyBorder="1" applyAlignment="1">
      <alignment/>
    </xf>
    <xf numFmtId="171" fontId="8" fillId="0" borderId="23" xfId="0" applyNumberFormat="1" applyFont="1" applyFill="1" applyBorder="1" applyAlignment="1" applyProtection="1">
      <alignment/>
      <protection/>
    </xf>
    <xf numFmtId="167" fontId="8" fillId="0" borderId="23" xfId="47" applyFont="1" applyBorder="1" applyAlignment="1">
      <alignment/>
    </xf>
    <xf numFmtId="171" fontId="2" fillId="0" borderId="20" xfId="47" applyNumberFormat="1" applyFont="1" applyBorder="1" applyAlignment="1">
      <alignment horizontal="right"/>
    </xf>
    <xf numFmtId="171" fontId="8" fillId="0" borderId="20" xfId="47" applyNumberFormat="1" applyFont="1" applyBorder="1" applyAlignment="1" applyProtection="1">
      <alignment/>
      <protection/>
    </xf>
    <xf numFmtId="171" fontId="8" fillId="0" borderId="20" xfId="47" applyNumberFormat="1" applyFont="1" applyBorder="1" applyAlignment="1">
      <alignment/>
    </xf>
    <xf numFmtId="171" fontId="8" fillId="0" borderId="15" xfId="0" applyNumberFormat="1" applyFont="1" applyBorder="1" applyAlignment="1">
      <alignment horizontal="right"/>
    </xf>
    <xf numFmtId="171" fontId="8" fillId="0" borderId="15" xfId="0" applyNumberFormat="1" applyFont="1" applyFill="1" applyBorder="1" applyAlignment="1" applyProtection="1">
      <alignment/>
      <protection/>
    </xf>
    <xf numFmtId="171" fontId="8" fillId="39" borderId="15" xfId="0" applyNumberFormat="1" applyFont="1" applyFill="1" applyBorder="1" applyAlignment="1" applyProtection="1">
      <alignment/>
      <protection/>
    </xf>
    <xf numFmtId="171" fontId="8" fillId="0" borderId="0" xfId="47" applyNumberFormat="1" applyFont="1" applyFill="1" applyBorder="1" applyAlignment="1" applyProtection="1">
      <alignment/>
      <protection/>
    </xf>
    <xf numFmtId="171" fontId="8" fillId="0" borderId="0" xfId="47" applyNumberFormat="1" applyFont="1" applyBorder="1" applyAlignment="1">
      <alignment horizontal="right"/>
    </xf>
    <xf numFmtId="169" fontId="8" fillId="0" borderId="0" xfId="0" applyFont="1" applyFill="1" applyBorder="1" applyAlignment="1">
      <alignment/>
    </xf>
    <xf numFmtId="171" fontId="8" fillId="0" borderId="0" xfId="47" applyNumberFormat="1" applyFont="1" applyBorder="1" applyAlignment="1">
      <alignment/>
    </xf>
    <xf numFmtId="171" fontId="8" fillId="0" borderId="0" xfId="47" applyNumberFormat="1" applyFont="1" applyBorder="1" applyAlignment="1" applyProtection="1">
      <alignment horizontal="right"/>
      <protection/>
    </xf>
    <xf numFmtId="171" fontId="30" fillId="0" borderId="0" xfId="47" applyNumberFormat="1" applyFont="1" applyBorder="1" applyAlignment="1" applyProtection="1">
      <alignment/>
      <protection/>
    </xf>
    <xf numFmtId="171" fontId="8" fillId="0" borderId="0" xfId="47" applyNumberFormat="1" applyFont="1" applyBorder="1" applyAlignment="1" applyProtection="1">
      <alignment/>
      <protection/>
    </xf>
    <xf numFmtId="171" fontId="8" fillId="0" borderId="0" xfId="0" applyNumberFormat="1" applyFont="1" applyBorder="1" applyAlignment="1" applyProtection="1">
      <alignment/>
      <protection/>
    </xf>
    <xf numFmtId="169" fontId="8" fillId="0" borderId="0" xfId="0" applyFont="1" applyBorder="1" applyAlignment="1">
      <alignment/>
    </xf>
    <xf numFmtId="185" fontId="0" fillId="0" borderId="0" xfId="0" applyNumberFormat="1" applyAlignment="1">
      <alignment/>
    </xf>
    <xf numFmtId="169" fontId="29" fillId="0" borderId="24" xfId="0" applyFont="1" applyFill="1" applyBorder="1" applyAlignment="1">
      <alignment/>
    </xf>
    <xf numFmtId="169" fontId="0" fillId="0" borderId="10" xfId="0" applyBorder="1" applyAlignment="1">
      <alignment/>
    </xf>
    <xf numFmtId="169" fontId="8" fillId="36" borderId="20" xfId="0" applyFont="1" applyFill="1" applyBorder="1" applyAlignment="1">
      <alignment horizontal="center"/>
    </xf>
    <xf numFmtId="169" fontId="8" fillId="36" borderId="25" xfId="0" applyFont="1" applyFill="1" applyBorder="1" applyAlignment="1">
      <alignment horizontal="center"/>
    </xf>
    <xf numFmtId="169" fontId="8" fillId="36" borderId="26" xfId="0" applyFont="1" applyFill="1" applyBorder="1" applyAlignment="1">
      <alignment horizontal="center"/>
    </xf>
    <xf numFmtId="169" fontId="65" fillId="35" borderId="15" xfId="0" applyFont="1" applyFill="1" applyBorder="1" applyAlignment="1">
      <alignment horizontal="left"/>
    </xf>
    <xf numFmtId="169" fontId="39" fillId="37" borderId="20" xfId="0" applyFont="1" applyFill="1" applyBorder="1" applyAlignment="1">
      <alignment horizontal="center" vertical="center" wrapText="1"/>
    </xf>
    <xf numFmtId="169" fontId="39" fillId="37" borderId="25" xfId="0" applyFont="1" applyFill="1" applyBorder="1" applyAlignment="1">
      <alignment horizontal="center" vertical="center" wrapText="1"/>
    </xf>
    <xf numFmtId="169" fontId="39" fillId="37" borderId="27" xfId="0" applyFont="1" applyFill="1" applyBorder="1" applyAlignment="1">
      <alignment horizontal="center" vertical="center" wrapText="1"/>
    </xf>
    <xf numFmtId="169" fontId="39" fillId="37" borderId="23" xfId="0" applyFont="1" applyFill="1" applyBorder="1" applyAlignment="1">
      <alignment horizontal="center" vertical="center" wrapText="1"/>
    </xf>
    <xf numFmtId="169" fontId="39" fillId="37" borderId="28" xfId="0" applyFont="1" applyFill="1" applyBorder="1" applyAlignment="1">
      <alignment horizontal="center" vertical="center" wrapText="1"/>
    </xf>
    <xf numFmtId="169" fontId="39" fillId="37" borderId="26" xfId="0" applyFont="1" applyFill="1" applyBorder="1" applyAlignment="1">
      <alignment horizontal="center" vertical="center" wrapText="1"/>
    </xf>
    <xf numFmtId="169" fontId="39" fillId="37" borderId="15" xfId="0" applyFont="1" applyFill="1" applyBorder="1" applyAlignment="1">
      <alignment horizontal="center" vertical="center" wrapText="1"/>
    </xf>
    <xf numFmtId="169" fontId="39" fillId="37" borderId="29" xfId="0" applyFont="1" applyFill="1" applyBorder="1" applyAlignment="1">
      <alignment horizontal="center" vertical="center" wrapText="1"/>
    </xf>
    <xf numFmtId="169" fontId="39" fillId="37" borderId="17" xfId="0" applyFont="1" applyFill="1" applyBorder="1" applyAlignment="1">
      <alignment horizontal="center" vertical="center" wrapText="1"/>
    </xf>
    <xf numFmtId="169" fontId="39" fillId="37" borderId="30" xfId="0" applyFont="1" applyFill="1" applyBorder="1" applyAlignment="1">
      <alignment horizontal="center" vertical="center" wrapText="1"/>
    </xf>
    <xf numFmtId="169" fontId="39" fillId="37" borderId="31" xfId="0" applyFont="1" applyFill="1" applyBorder="1" applyAlignment="1">
      <alignment horizontal="center" vertical="center" wrapText="1"/>
    </xf>
    <xf numFmtId="169" fontId="39" fillId="0" borderId="24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7" borderId="3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7">
      <selection activeCell="D15" sqref="D15"/>
    </sheetView>
  </sheetViews>
  <sheetFormatPr defaultColWidth="8.88671875" defaultRowHeight="15.75"/>
  <cols>
    <col min="1" max="1" width="25.6640625" style="25" bestFit="1" customWidth="1"/>
    <col min="2" max="2" width="68.6640625" style="25" bestFit="1" customWidth="1"/>
    <col min="3" max="3" width="46.10546875" style="25" bestFit="1" customWidth="1"/>
    <col min="4" max="4" width="17.10546875" style="25" bestFit="1" customWidth="1"/>
    <col min="5" max="5" width="15.88671875" style="25" customWidth="1"/>
    <col min="6" max="16384" width="8.88671875" style="25" customWidth="1"/>
  </cols>
  <sheetData>
    <row r="2" ht="15.75">
      <c r="B2" s="44" t="s">
        <v>54</v>
      </c>
    </row>
    <row r="3" spans="2:3" ht="15.75">
      <c r="B3" s="44" t="s">
        <v>55</v>
      </c>
      <c r="C3"/>
    </row>
    <row r="4" ht="31.5">
      <c r="A4" s="44" t="s">
        <v>56</v>
      </c>
    </row>
    <row r="5" ht="15.75">
      <c r="A5" s="44" t="s">
        <v>57</v>
      </c>
    </row>
    <row r="6" ht="15.75">
      <c r="A6" s="44"/>
    </row>
    <row r="8" ht="18.75">
      <c r="A8" s="26" t="s">
        <v>30</v>
      </c>
    </row>
    <row r="9" ht="18.75">
      <c r="A9" s="27" t="s">
        <v>43</v>
      </c>
    </row>
    <row r="11" ht="15.75">
      <c r="A11" s="25" t="s">
        <v>31</v>
      </c>
    </row>
    <row r="12" spans="1:4" ht="16.5" thickBot="1">
      <c r="A12" s="28" t="s">
        <v>32</v>
      </c>
      <c r="B12" s="28" t="s">
        <v>33</v>
      </c>
      <c r="C12" s="28" t="s">
        <v>34</v>
      </c>
      <c r="D12" s="28" t="s">
        <v>58</v>
      </c>
    </row>
    <row r="13" spans="1:4" ht="15.75">
      <c r="A13" s="29" t="s">
        <v>35</v>
      </c>
      <c r="B13" s="30" t="s">
        <v>46</v>
      </c>
      <c r="C13" s="30" t="s">
        <v>35</v>
      </c>
      <c r="D13" s="45">
        <v>45261</v>
      </c>
    </row>
    <row r="14" spans="1:4" ht="15.75">
      <c r="A14" s="29" t="s">
        <v>36</v>
      </c>
      <c r="B14" s="30" t="s">
        <v>44</v>
      </c>
      <c r="C14" s="30" t="s">
        <v>36</v>
      </c>
      <c r="D14" s="32" t="s">
        <v>142</v>
      </c>
    </row>
    <row r="15" spans="1:4" ht="15.75">
      <c r="A15" s="29" t="s">
        <v>37</v>
      </c>
      <c r="B15" s="30" t="s">
        <v>45</v>
      </c>
      <c r="C15" s="30" t="s">
        <v>37</v>
      </c>
      <c r="D15" s="31" t="s">
        <v>143</v>
      </c>
    </row>
    <row r="16" spans="1:4" ht="16.5" thickBot="1">
      <c r="A16" s="33"/>
      <c r="B16" s="34"/>
      <c r="C16" s="34"/>
      <c r="D16" s="34"/>
    </row>
    <row r="18" spans="1:2" ht="15.75">
      <c r="A18" s="25" t="s">
        <v>38</v>
      </c>
      <c r="B18" s="35"/>
    </row>
    <row r="19" spans="1:2" ht="15.75">
      <c r="A19" s="25" t="s">
        <v>39</v>
      </c>
      <c r="B19" s="35"/>
    </row>
    <row r="21" spans="1:2" ht="15.75">
      <c r="A21" s="25" t="s">
        <v>40</v>
      </c>
      <c r="B21" s="36" t="s">
        <v>47</v>
      </c>
    </row>
    <row r="22" spans="2:3" ht="15.75">
      <c r="B22" s="25" t="s">
        <v>41</v>
      </c>
      <c r="C22" s="37" t="s">
        <v>42</v>
      </c>
    </row>
    <row r="25" ht="15.75">
      <c r="B25" s="38" t="s">
        <v>43</v>
      </c>
    </row>
    <row r="26" spans="1:3" ht="18.75">
      <c r="A26" s="41" t="s">
        <v>49</v>
      </c>
      <c r="B26" s="42"/>
      <c r="C26" s="39"/>
    </row>
    <row r="27" spans="1:3" ht="15.75" customHeight="1">
      <c r="A27" s="112" t="s">
        <v>50</v>
      </c>
      <c r="B27" s="43"/>
      <c r="C27" s="24" t="s">
        <v>17</v>
      </c>
    </row>
    <row r="28" spans="1:3" ht="15.75" customHeight="1">
      <c r="A28" s="112"/>
      <c r="B28" s="109" t="s">
        <v>5</v>
      </c>
      <c r="C28" s="24" t="s">
        <v>25</v>
      </c>
    </row>
    <row r="29" spans="1:3" ht="15.75" customHeight="1">
      <c r="A29" s="112"/>
      <c r="B29" s="110"/>
      <c r="C29" s="24" t="s">
        <v>18</v>
      </c>
    </row>
    <row r="30" spans="1:3" ht="15.75" customHeight="1">
      <c r="A30" s="112"/>
      <c r="B30" s="111"/>
      <c r="C30" s="24" t="s">
        <v>3</v>
      </c>
    </row>
    <row r="31" spans="1:3" ht="15.75" customHeight="1">
      <c r="A31" s="112"/>
      <c r="B31" s="109" t="s">
        <v>48</v>
      </c>
      <c r="C31" s="24" t="s">
        <v>26</v>
      </c>
    </row>
    <row r="32" spans="1:3" ht="15.75" customHeight="1">
      <c r="A32" s="112"/>
      <c r="B32" s="110"/>
      <c r="C32" s="24" t="s">
        <v>27</v>
      </c>
    </row>
    <row r="33" spans="1:3" ht="15.75" customHeight="1">
      <c r="A33" s="112"/>
      <c r="B33" s="110"/>
      <c r="C33" s="24" t="s">
        <v>2</v>
      </c>
    </row>
    <row r="34" spans="1:3" ht="15.75" customHeight="1">
      <c r="A34" s="112"/>
      <c r="B34" s="110"/>
      <c r="C34" s="24" t="s">
        <v>19</v>
      </c>
    </row>
    <row r="35" spans="1:3" ht="15.75" customHeight="1">
      <c r="A35" s="112"/>
      <c r="B35" s="111"/>
      <c r="C35" s="24" t="s">
        <v>3</v>
      </c>
    </row>
    <row r="36" spans="1:3" ht="18.75">
      <c r="A36" s="41" t="s">
        <v>21</v>
      </c>
      <c r="B36" s="43"/>
      <c r="C36" s="40"/>
    </row>
    <row r="37" spans="1:3" ht="18.75">
      <c r="A37" s="41" t="s">
        <v>43</v>
      </c>
      <c r="B37" s="43"/>
      <c r="C37" s="40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238"/>
  <sheetViews>
    <sheetView tabSelected="1" zoomScalePageLayoutView="0" workbookViewId="0" topLeftCell="A1">
      <pane xSplit="1" ySplit="8" topLeftCell="G2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36" sqref="P236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9.3359375" style="0" bestFit="1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9.99609375" style="0" customWidth="1"/>
    <col min="11" max="11" width="9.5546875" style="0" bestFit="1" customWidth="1"/>
    <col min="12" max="13" width="9.6640625" style="0" bestFit="1" customWidth="1"/>
    <col min="14" max="14" width="8.4453125" style="0" bestFit="1" customWidth="1"/>
    <col min="15" max="15" width="10.21484375" style="0" customWidth="1"/>
    <col min="16" max="16" width="8.88671875" style="0" customWidth="1"/>
    <col min="17" max="17" width="9.99609375" style="0" bestFit="1" customWidth="1"/>
    <col min="18" max="18" width="14.4453125" style="0" bestFit="1" customWidth="1"/>
  </cols>
  <sheetData>
    <row r="1" ht="15.75">
      <c r="A1" s="37" t="s">
        <v>52</v>
      </c>
    </row>
    <row r="2" spans="1:16" s="105" customFormat="1" ht="15.75">
      <c r="A2" s="99"/>
      <c r="B2" s="98"/>
      <c r="C2" s="100"/>
      <c r="D2" s="101"/>
      <c r="E2" s="101"/>
      <c r="F2" s="98"/>
      <c r="G2" s="97"/>
      <c r="H2" s="67"/>
      <c r="I2" s="98"/>
      <c r="J2" s="67"/>
      <c r="K2" s="98"/>
      <c r="L2" s="102"/>
      <c r="M2" s="103"/>
      <c r="N2" s="100"/>
      <c r="O2" s="104"/>
      <c r="P2" s="103"/>
    </row>
    <row r="3" spans="1:16" s="46" customFormat="1" ht="19.5">
      <c r="A3" s="124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46" customFormat="1" ht="20.25" thickBo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46" customFormat="1" ht="19.5">
      <c r="A5" s="122" t="s">
        <v>59</v>
      </c>
      <c r="B5" s="115" t="s">
        <v>28</v>
      </c>
      <c r="C5" s="118" t="s">
        <v>29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 t="s">
        <v>21</v>
      </c>
      <c r="P5" s="120" t="s">
        <v>3</v>
      </c>
    </row>
    <row r="6" spans="1:16" s="46" customFormat="1" ht="19.5">
      <c r="A6" s="122"/>
      <c r="B6" s="116"/>
      <c r="C6" s="119" t="s">
        <v>5</v>
      </c>
      <c r="D6" s="119"/>
      <c r="E6" s="119"/>
      <c r="F6" s="119"/>
      <c r="G6" s="119"/>
      <c r="H6" s="119" t="s">
        <v>6</v>
      </c>
      <c r="I6" s="119"/>
      <c r="J6" s="119"/>
      <c r="K6" s="119"/>
      <c r="L6" s="119"/>
      <c r="M6" s="119"/>
      <c r="N6" s="113" t="s">
        <v>3</v>
      </c>
      <c r="O6" s="119"/>
      <c r="P6" s="121"/>
    </row>
    <row r="7" spans="1:16" s="46" customFormat="1" ht="19.5">
      <c r="A7" s="122"/>
      <c r="B7" s="116"/>
      <c r="C7" s="113" t="s">
        <v>17</v>
      </c>
      <c r="D7" s="113" t="s">
        <v>25</v>
      </c>
      <c r="E7" s="113" t="s">
        <v>61</v>
      </c>
      <c r="F7" s="113" t="s">
        <v>18</v>
      </c>
      <c r="G7" s="113" t="s">
        <v>3</v>
      </c>
      <c r="H7" s="113" t="s">
        <v>26</v>
      </c>
      <c r="I7" s="113" t="s">
        <v>27</v>
      </c>
      <c r="J7" s="119" t="s">
        <v>20</v>
      </c>
      <c r="K7" s="119"/>
      <c r="L7" s="119"/>
      <c r="M7" s="113" t="s">
        <v>3</v>
      </c>
      <c r="N7" s="114"/>
      <c r="O7" s="119"/>
      <c r="P7" s="121"/>
    </row>
    <row r="8" spans="1:16" s="46" customFormat="1" ht="75">
      <c r="A8" s="123"/>
      <c r="B8" s="117"/>
      <c r="C8" s="114"/>
      <c r="D8" s="114"/>
      <c r="E8" s="114"/>
      <c r="F8" s="114"/>
      <c r="G8" s="114"/>
      <c r="H8" s="114"/>
      <c r="I8" s="114"/>
      <c r="J8" s="66" t="s">
        <v>2</v>
      </c>
      <c r="K8" s="66" t="s">
        <v>19</v>
      </c>
      <c r="L8" s="66" t="s">
        <v>3</v>
      </c>
      <c r="M8" s="114"/>
      <c r="N8" s="114"/>
      <c r="O8" s="113"/>
      <c r="P8" s="121"/>
    </row>
    <row r="9" spans="1:16" ht="15.75">
      <c r="A9" s="68">
        <v>38353</v>
      </c>
      <c r="B9" s="14">
        <v>848.2</v>
      </c>
      <c r="C9" s="14">
        <v>-4501</v>
      </c>
      <c r="D9" s="18">
        <v>1143.5</v>
      </c>
      <c r="E9" s="18"/>
      <c r="F9" s="69">
        <v>-164.3</v>
      </c>
      <c r="G9" s="16">
        <f>C9+D9+E9+F9</f>
        <v>-3521.8</v>
      </c>
      <c r="H9" s="69">
        <v>-384.6</v>
      </c>
      <c r="I9" s="70">
        <v>-1218.2</v>
      </c>
      <c r="J9" s="78">
        <v>0</v>
      </c>
      <c r="K9" s="20">
        <v>0</v>
      </c>
      <c r="L9" s="78">
        <f>J9+K9</f>
        <v>0</v>
      </c>
      <c r="M9" s="12">
        <f aca="true" t="shared" si="0" ref="M9:M14">L9+I9+H9</f>
        <v>-1602.8000000000002</v>
      </c>
      <c r="N9" s="14">
        <f>M9+L9+G9</f>
        <v>-5124.6</v>
      </c>
      <c r="O9" s="11">
        <v>-7351.899999999995</v>
      </c>
      <c r="P9" s="49">
        <f>B9+N9+O9</f>
        <v>-11628.299999999996</v>
      </c>
    </row>
    <row r="10" spans="1:16" ht="15.75">
      <c r="A10" s="61">
        <v>38384</v>
      </c>
      <c r="B10" s="14">
        <v>-594.5</v>
      </c>
      <c r="C10" s="14">
        <v>6172.2</v>
      </c>
      <c r="D10" s="18">
        <v>591.9</v>
      </c>
      <c r="E10" s="18"/>
      <c r="F10" s="69">
        <v>55.1</v>
      </c>
      <c r="G10" s="16">
        <f aca="true" t="shared" si="1" ref="G10:G68">C10+D10+E10+F10</f>
        <v>6819.2</v>
      </c>
      <c r="H10" s="69">
        <v>-110</v>
      </c>
      <c r="I10" s="70">
        <v>-1210.7</v>
      </c>
      <c r="J10" s="78">
        <v>0</v>
      </c>
      <c r="K10" s="20">
        <v>0</v>
      </c>
      <c r="L10" s="78">
        <f>J10+K10</f>
        <v>0</v>
      </c>
      <c r="M10" s="12">
        <f t="shared" si="0"/>
        <v>-1320.7</v>
      </c>
      <c r="N10" s="14">
        <f>M10+L10+G10</f>
        <v>5498.5</v>
      </c>
      <c r="O10" s="11">
        <v>-2107.2999999999993</v>
      </c>
      <c r="P10" s="49">
        <f aca="true" t="shared" si="2" ref="P10:P68">B10+N10+O10</f>
        <v>2796.7000000000007</v>
      </c>
    </row>
    <row r="11" spans="1:16" ht="15.75">
      <c r="A11" s="61">
        <v>38412</v>
      </c>
      <c r="B11" s="14">
        <v>-671.5</v>
      </c>
      <c r="C11" s="14">
        <v>-2858.1</v>
      </c>
      <c r="D11" s="18">
        <v>2180.7</v>
      </c>
      <c r="E11" s="18"/>
      <c r="F11" s="69">
        <v>81.6</v>
      </c>
      <c r="G11" s="16">
        <f t="shared" si="1"/>
        <v>-595.8000000000001</v>
      </c>
      <c r="H11" s="69">
        <v>-656.3</v>
      </c>
      <c r="I11" s="70">
        <v>-4320.1</v>
      </c>
      <c r="J11" s="78">
        <v>0</v>
      </c>
      <c r="K11" s="20">
        <v>0</v>
      </c>
      <c r="L11" s="78">
        <f>J11+K11</f>
        <v>0</v>
      </c>
      <c r="M11" s="12">
        <f t="shared" si="0"/>
        <v>-4976.400000000001</v>
      </c>
      <c r="N11" s="14">
        <f>M11+L11+G11</f>
        <v>-5572.200000000001</v>
      </c>
      <c r="O11" s="11">
        <v>2115.100000000002</v>
      </c>
      <c r="P11" s="49">
        <f t="shared" si="2"/>
        <v>-4128.5999999999985</v>
      </c>
    </row>
    <row r="12" spans="1:16" ht="15.75">
      <c r="A12" s="61">
        <v>38443</v>
      </c>
      <c r="B12" s="14">
        <v>-660.7</v>
      </c>
      <c r="C12" s="14">
        <v>5441.8</v>
      </c>
      <c r="D12" s="18">
        <v>-1306.1</v>
      </c>
      <c r="E12" s="18"/>
      <c r="F12" s="69">
        <v>674.8</v>
      </c>
      <c r="G12" s="16">
        <f t="shared" si="1"/>
        <v>4810.500000000001</v>
      </c>
      <c r="H12" s="69">
        <v>416</v>
      </c>
      <c r="I12" s="70">
        <v>1098.4</v>
      </c>
      <c r="J12" s="78">
        <v>0</v>
      </c>
      <c r="K12" s="20">
        <v>0</v>
      </c>
      <c r="L12" s="78">
        <f>J12+K12</f>
        <v>0</v>
      </c>
      <c r="M12" s="12">
        <f t="shared" si="0"/>
        <v>1514.4</v>
      </c>
      <c r="N12" s="14">
        <f>M12+L12+G12</f>
        <v>6324.9000000000015</v>
      </c>
      <c r="O12" s="11">
        <v>-3696.0999999999995</v>
      </c>
      <c r="P12" s="49">
        <f t="shared" si="2"/>
        <v>1968.1000000000022</v>
      </c>
    </row>
    <row r="13" spans="1:16" ht="15.75">
      <c r="A13" s="61">
        <v>38473</v>
      </c>
      <c r="B13" s="14">
        <v>-301.5</v>
      </c>
      <c r="C13" s="14">
        <v>4546</v>
      </c>
      <c r="D13" s="18">
        <v>3276.8</v>
      </c>
      <c r="E13" s="18"/>
      <c r="F13" s="69">
        <v>-325.2</v>
      </c>
      <c r="G13" s="16">
        <f t="shared" si="1"/>
        <v>7497.6</v>
      </c>
      <c r="H13" s="69">
        <v>-241.3</v>
      </c>
      <c r="I13" s="70">
        <v>-3327.3</v>
      </c>
      <c r="J13" s="78">
        <v>0</v>
      </c>
      <c r="K13" s="20">
        <v>0</v>
      </c>
      <c r="L13" s="91">
        <f>J13+K13</f>
        <v>0</v>
      </c>
      <c r="M13" s="92">
        <f t="shared" si="0"/>
        <v>-3568.6000000000004</v>
      </c>
      <c r="N13" s="93">
        <f>M13+L13+G13</f>
        <v>3929</v>
      </c>
      <c r="O13" s="11">
        <v>-208.90000000000146</v>
      </c>
      <c r="P13" s="49">
        <f t="shared" si="2"/>
        <v>3418.5999999999985</v>
      </c>
    </row>
    <row r="14" spans="1:16" ht="15.75">
      <c r="A14" s="61">
        <v>38504</v>
      </c>
      <c r="B14" s="14">
        <v>503.4</v>
      </c>
      <c r="C14" s="14">
        <v>-1430</v>
      </c>
      <c r="D14" s="18">
        <v>-20.2</v>
      </c>
      <c r="E14" s="18"/>
      <c r="F14" s="69">
        <v>176.6</v>
      </c>
      <c r="G14" s="16">
        <f t="shared" si="1"/>
        <v>-1273.6000000000001</v>
      </c>
      <c r="H14" s="71">
        <v>0</v>
      </c>
      <c r="I14" s="70">
        <v>1052.6</v>
      </c>
      <c r="J14" s="78">
        <v>0</v>
      </c>
      <c r="K14" s="82">
        <v>0</v>
      </c>
      <c r="L14" s="13">
        <f>+J14+K14</f>
        <v>0</v>
      </c>
      <c r="M14" s="12">
        <f t="shared" si="0"/>
        <v>1052.6</v>
      </c>
      <c r="N14" s="14">
        <f>+G14+M14</f>
        <v>-221.00000000000023</v>
      </c>
      <c r="O14" s="86">
        <v>632.800000000001</v>
      </c>
      <c r="P14" s="49">
        <f t="shared" si="2"/>
        <v>915.2000000000007</v>
      </c>
    </row>
    <row r="15" spans="1:16" ht="15.75">
      <c r="A15" s="61">
        <v>38534</v>
      </c>
      <c r="B15" s="14">
        <v>463</v>
      </c>
      <c r="C15" s="14">
        <v>7866.5</v>
      </c>
      <c r="D15" s="18">
        <v>-2482.9</v>
      </c>
      <c r="E15" s="18"/>
      <c r="F15" s="69">
        <v>745.8</v>
      </c>
      <c r="G15" s="16">
        <f t="shared" si="1"/>
        <v>6129.400000000001</v>
      </c>
      <c r="H15" s="69">
        <v>734.9</v>
      </c>
      <c r="I15" s="70">
        <v>-487.1</v>
      </c>
      <c r="J15" s="78">
        <v>0</v>
      </c>
      <c r="K15" s="82">
        <v>0</v>
      </c>
      <c r="L15" s="13">
        <f aca="true" t="shared" si="3" ref="L15:L68">+J15+K15</f>
        <v>0</v>
      </c>
      <c r="M15" s="12">
        <f aca="true" t="shared" si="4" ref="M15:M68">L15+I15+H15</f>
        <v>247.79999999999995</v>
      </c>
      <c r="N15" s="14">
        <f aca="true" t="shared" si="5" ref="N15:N78">+G15+M15</f>
        <v>6377.200000000001</v>
      </c>
      <c r="O15" s="86">
        <v>-2569.600000000002</v>
      </c>
      <c r="P15" s="49">
        <f t="shared" si="2"/>
        <v>4270.5999999999985</v>
      </c>
    </row>
    <row r="16" spans="1:16" ht="15.75">
      <c r="A16" s="61">
        <v>38565</v>
      </c>
      <c r="B16" s="14">
        <v>10220.8</v>
      </c>
      <c r="C16" s="14">
        <v>-7471.6</v>
      </c>
      <c r="D16" s="18">
        <v>52.1</v>
      </c>
      <c r="E16" s="18"/>
      <c r="F16" s="69">
        <v>-886</v>
      </c>
      <c r="G16" s="16">
        <f t="shared" si="1"/>
        <v>-8305.5</v>
      </c>
      <c r="H16" s="69">
        <v>244</v>
      </c>
      <c r="I16" s="70">
        <v>1110.2</v>
      </c>
      <c r="J16" s="78">
        <v>0</v>
      </c>
      <c r="K16" s="82">
        <v>0</v>
      </c>
      <c r="L16" s="13">
        <f t="shared" si="3"/>
        <v>0</v>
      </c>
      <c r="M16" s="12">
        <f t="shared" si="4"/>
        <v>1354.2</v>
      </c>
      <c r="N16" s="14">
        <f t="shared" si="5"/>
        <v>-6951.3</v>
      </c>
      <c r="O16" s="86">
        <v>7935</v>
      </c>
      <c r="P16" s="49">
        <f t="shared" si="2"/>
        <v>11204.5</v>
      </c>
    </row>
    <row r="17" spans="1:16" ht="15.75">
      <c r="A17" s="61">
        <v>38596</v>
      </c>
      <c r="B17" s="14">
        <v>485.2</v>
      </c>
      <c r="C17" s="14">
        <v>3565.7</v>
      </c>
      <c r="D17" s="18">
        <v>-1524.5</v>
      </c>
      <c r="E17" s="18"/>
      <c r="F17" s="69">
        <v>-107.3</v>
      </c>
      <c r="G17" s="16">
        <f t="shared" si="1"/>
        <v>1933.8999999999999</v>
      </c>
      <c r="H17" s="69">
        <v>193.4</v>
      </c>
      <c r="I17" s="70">
        <v>-260.1</v>
      </c>
      <c r="J17" s="78">
        <v>0</v>
      </c>
      <c r="K17" s="82">
        <v>0</v>
      </c>
      <c r="L17" s="13">
        <f t="shared" si="3"/>
        <v>0</v>
      </c>
      <c r="M17" s="12">
        <f t="shared" si="4"/>
        <v>-66.70000000000002</v>
      </c>
      <c r="N17" s="14">
        <f t="shared" si="5"/>
        <v>1867.1999999999998</v>
      </c>
      <c r="O17" s="86">
        <v>-3731.699999999999</v>
      </c>
      <c r="P17" s="49">
        <f t="shared" si="2"/>
        <v>-1379.2999999999993</v>
      </c>
    </row>
    <row r="18" spans="1:16" ht="15.75">
      <c r="A18" s="61">
        <v>38626</v>
      </c>
      <c r="B18" s="14">
        <v>1284.5</v>
      </c>
      <c r="C18" s="14">
        <v>4392.2</v>
      </c>
      <c r="D18" s="18">
        <v>-4210.2</v>
      </c>
      <c r="E18" s="18"/>
      <c r="F18" s="69">
        <v>306.6</v>
      </c>
      <c r="G18" s="16">
        <f t="shared" si="1"/>
        <v>488.6</v>
      </c>
      <c r="H18" s="69">
        <v>141.6</v>
      </c>
      <c r="I18" s="70">
        <v>1456.9</v>
      </c>
      <c r="J18" s="78">
        <v>0</v>
      </c>
      <c r="K18" s="82">
        <v>0</v>
      </c>
      <c r="L18" s="13">
        <f t="shared" si="3"/>
        <v>0</v>
      </c>
      <c r="M18" s="12">
        <f t="shared" si="4"/>
        <v>1598.5</v>
      </c>
      <c r="N18" s="14">
        <f t="shared" si="5"/>
        <v>2087.1</v>
      </c>
      <c r="O18" s="86">
        <v>-16208.50000000001</v>
      </c>
      <c r="P18" s="49">
        <f t="shared" si="2"/>
        <v>-12836.900000000009</v>
      </c>
    </row>
    <row r="19" spans="1:16" ht="15.75">
      <c r="A19" s="61">
        <v>38657</v>
      </c>
      <c r="B19" s="14">
        <v>-368.6</v>
      </c>
      <c r="C19" s="14">
        <v>-957.9</v>
      </c>
      <c r="D19" s="18">
        <v>6057.8</v>
      </c>
      <c r="E19" s="18"/>
      <c r="F19" s="69">
        <v>-3.7</v>
      </c>
      <c r="G19" s="16">
        <f t="shared" si="1"/>
        <v>5096.200000000001</v>
      </c>
      <c r="H19" s="69">
        <v>-1488.6</v>
      </c>
      <c r="I19" s="70">
        <v>-1988</v>
      </c>
      <c r="J19" s="78">
        <v>0</v>
      </c>
      <c r="K19" s="82">
        <v>0</v>
      </c>
      <c r="L19" s="13">
        <f t="shared" si="3"/>
        <v>0</v>
      </c>
      <c r="M19" s="12">
        <f t="shared" si="4"/>
        <v>-3476.6</v>
      </c>
      <c r="N19" s="14">
        <f t="shared" si="5"/>
        <v>1619.6000000000008</v>
      </c>
      <c r="O19" s="86">
        <v>3093.0999999999976</v>
      </c>
      <c r="P19" s="49">
        <f t="shared" si="2"/>
        <v>4344.0999999999985</v>
      </c>
    </row>
    <row r="20" spans="1:16" ht="15.75">
      <c r="A20" s="61">
        <v>38687</v>
      </c>
      <c r="B20" s="14">
        <v>2860.6</v>
      </c>
      <c r="C20" s="14">
        <v>-7706.699999999999</v>
      </c>
      <c r="D20" s="18">
        <v>4266.7</v>
      </c>
      <c r="E20" s="18"/>
      <c r="F20" s="69">
        <v>727.4000000000001</v>
      </c>
      <c r="G20" s="16">
        <f t="shared" si="1"/>
        <v>-2712.599999999999</v>
      </c>
      <c r="H20" s="17">
        <v>0</v>
      </c>
      <c r="I20" s="70">
        <v>-985</v>
      </c>
      <c r="J20" s="71">
        <v>0</v>
      </c>
      <c r="K20" s="82">
        <v>-100</v>
      </c>
      <c r="L20" s="13">
        <f t="shared" si="3"/>
        <v>-100</v>
      </c>
      <c r="M20" s="12">
        <f t="shared" si="4"/>
        <v>-1085</v>
      </c>
      <c r="N20" s="14">
        <f t="shared" si="5"/>
        <v>-3797.599999999999</v>
      </c>
      <c r="O20" s="86">
        <v>24926.500000000007</v>
      </c>
      <c r="P20" s="49">
        <f>B20+N20+O20</f>
        <v>23989.500000000007</v>
      </c>
    </row>
    <row r="21" spans="1:16" ht="15.75">
      <c r="A21" s="61">
        <v>38718</v>
      </c>
      <c r="B21" s="14">
        <v>3900.8</v>
      </c>
      <c r="C21" s="14">
        <v>-5666.6</v>
      </c>
      <c r="D21" s="14">
        <v>-525.2</v>
      </c>
      <c r="E21" s="14"/>
      <c r="F21" s="14">
        <v>-1161</v>
      </c>
      <c r="G21" s="16">
        <f t="shared" si="1"/>
        <v>-7352.8</v>
      </c>
      <c r="H21" s="17">
        <v>-456.6</v>
      </c>
      <c r="I21" s="14">
        <v>-2951.9</v>
      </c>
      <c r="J21" s="14">
        <v>0</v>
      </c>
      <c r="K21" s="83">
        <v>-2713.3</v>
      </c>
      <c r="L21" s="13">
        <f t="shared" si="3"/>
        <v>-2713.3</v>
      </c>
      <c r="M21" s="12">
        <f t="shared" si="4"/>
        <v>-6121.800000000001</v>
      </c>
      <c r="N21" s="14">
        <f t="shared" si="5"/>
        <v>-13474.600000000002</v>
      </c>
      <c r="O21" s="87">
        <v>15864.800000000003</v>
      </c>
      <c r="P21" s="49">
        <f t="shared" si="2"/>
        <v>6291</v>
      </c>
    </row>
    <row r="22" spans="1:16" ht="15.75">
      <c r="A22" s="61">
        <v>38749</v>
      </c>
      <c r="B22" s="14">
        <v>-3108</v>
      </c>
      <c r="C22" s="14">
        <v>5766.7</v>
      </c>
      <c r="D22" s="14">
        <v>-4541.8</v>
      </c>
      <c r="E22" s="14"/>
      <c r="F22" s="14">
        <v>-55.9</v>
      </c>
      <c r="G22" s="16">
        <f t="shared" si="1"/>
        <v>1168.9999999999995</v>
      </c>
      <c r="H22" s="17">
        <v>0</v>
      </c>
      <c r="I22" s="14">
        <v>1328.8</v>
      </c>
      <c r="J22" s="14">
        <v>0</v>
      </c>
      <c r="K22" s="83">
        <v>3174.4</v>
      </c>
      <c r="L22" s="13">
        <f t="shared" si="3"/>
        <v>3174.4</v>
      </c>
      <c r="M22" s="12">
        <f t="shared" si="4"/>
        <v>4503.2</v>
      </c>
      <c r="N22" s="14">
        <f t="shared" si="5"/>
        <v>5672.199999999999</v>
      </c>
      <c r="O22" s="87">
        <v>9042.400000000001</v>
      </c>
      <c r="P22" s="49">
        <f t="shared" si="2"/>
        <v>11606.6</v>
      </c>
    </row>
    <row r="23" spans="1:16" ht="15.75">
      <c r="A23" s="61">
        <v>38777</v>
      </c>
      <c r="B23" s="14">
        <v>286.6</v>
      </c>
      <c r="C23" s="14">
        <v>9116.3</v>
      </c>
      <c r="D23" s="14">
        <v>319.1</v>
      </c>
      <c r="E23" s="14"/>
      <c r="F23" s="14">
        <v>192.3</v>
      </c>
      <c r="G23" s="16">
        <f t="shared" si="1"/>
        <v>9627.699999999999</v>
      </c>
      <c r="H23" s="17">
        <v>0</v>
      </c>
      <c r="I23" s="14">
        <v>1212.9</v>
      </c>
      <c r="J23" s="14">
        <v>0</v>
      </c>
      <c r="K23" s="83">
        <v>-3380.2</v>
      </c>
      <c r="L23" s="13">
        <f t="shared" si="3"/>
        <v>-3380.2</v>
      </c>
      <c r="M23" s="12">
        <f t="shared" si="4"/>
        <v>-2167.2999999999997</v>
      </c>
      <c r="N23" s="14">
        <f t="shared" si="5"/>
        <v>7460.4</v>
      </c>
      <c r="O23" s="87">
        <v>-5394.4000000000015</v>
      </c>
      <c r="P23" s="49">
        <f t="shared" si="2"/>
        <v>2352.5999999999985</v>
      </c>
    </row>
    <row r="24" spans="1:16" ht="15.75">
      <c r="A24" s="61">
        <v>38808</v>
      </c>
      <c r="B24" s="14">
        <v>2680.5</v>
      </c>
      <c r="C24" s="14">
        <v>4077.7</v>
      </c>
      <c r="D24" s="14">
        <v>-2133</v>
      </c>
      <c r="E24" s="14"/>
      <c r="F24" s="14">
        <v>703.2</v>
      </c>
      <c r="G24" s="16">
        <f t="shared" si="1"/>
        <v>2647.8999999999996</v>
      </c>
      <c r="H24" s="17">
        <v>119.3</v>
      </c>
      <c r="I24" s="14">
        <v>41.5</v>
      </c>
      <c r="J24" s="14">
        <v>0</v>
      </c>
      <c r="K24" s="83">
        <v>2151.7</v>
      </c>
      <c r="L24" s="13">
        <f t="shared" si="3"/>
        <v>2151.7</v>
      </c>
      <c r="M24" s="12">
        <f t="shared" si="4"/>
        <v>2312.5</v>
      </c>
      <c r="N24" s="14">
        <f t="shared" si="5"/>
        <v>4960.4</v>
      </c>
      <c r="O24" s="87">
        <v>2574.999999999998</v>
      </c>
      <c r="P24" s="49">
        <f t="shared" si="2"/>
        <v>10215.899999999998</v>
      </c>
    </row>
    <row r="25" spans="1:16" ht="15.75">
      <c r="A25" s="61">
        <v>38838</v>
      </c>
      <c r="B25" s="14">
        <v>1157.8</v>
      </c>
      <c r="C25" s="14">
        <v>2588.4</v>
      </c>
      <c r="D25" s="14">
        <v>3297.8</v>
      </c>
      <c r="E25" s="14"/>
      <c r="F25" s="14">
        <v>558.2</v>
      </c>
      <c r="G25" s="16">
        <f t="shared" si="1"/>
        <v>6444.400000000001</v>
      </c>
      <c r="H25" s="17">
        <v>0</v>
      </c>
      <c r="I25" s="14">
        <v>-801.4</v>
      </c>
      <c r="J25" s="14">
        <v>0</v>
      </c>
      <c r="K25" s="83">
        <v>3720.3</v>
      </c>
      <c r="L25" s="13">
        <f t="shared" si="3"/>
        <v>3720.3</v>
      </c>
      <c r="M25" s="12">
        <f t="shared" si="4"/>
        <v>2918.9</v>
      </c>
      <c r="N25" s="14">
        <f t="shared" si="5"/>
        <v>9363.300000000001</v>
      </c>
      <c r="O25" s="87">
        <v>-6870.800000000006</v>
      </c>
      <c r="P25" s="49">
        <f t="shared" si="2"/>
        <v>3650.2999999999947</v>
      </c>
    </row>
    <row r="26" spans="1:16" ht="15.75">
      <c r="A26" s="61">
        <v>38869</v>
      </c>
      <c r="B26" s="14">
        <v>2470.6</v>
      </c>
      <c r="C26" s="14">
        <v>3494</v>
      </c>
      <c r="D26" s="14">
        <v>-1676.6</v>
      </c>
      <c r="E26" s="14"/>
      <c r="F26" s="14">
        <v>225</v>
      </c>
      <c r="G26" s="16">
        <f t="shared" si="1"/>
        <v>2042.4</v>
      </c>
      <c r="H26" s="17">
        <v>0.1</v>
      </c>
      <c r="I26" s="14">
        <v>-1090.9</v>
      </c>
      <c r="J26" s="14">
        <v>0</v>
      </c>
      <c r="K26" s="83">
        <v>-1600.3</v>
      </c>
      <c r="L26" s="13">
        <f t="shared" si="3"/>
        <v>-1600.3</v>
      </c>
      <c r="M26" s="12">
        <f t="shared" si="4"/>
        <v>-2691.1</v>
      </c>
      <c r="N26" s="14">
        <f t="shared" si="5"/>
        <v>-648.6999999999998</v>
      </c>
      <c r="O26" s="87">
        <v>-5245.999999999998</v>
      </c>
      <c r="P26" s="49">
        <f t="shared" si="2"/>
        <v>-3424.099999999998</v>
      </c>
    </row>
    <row r="27" spans="1:16" ht="15.75">
      <c r="A27" s="61">
        <v>38899</v>
      </c>
      <c r="B27" s="14">
        <v>1428.1</v>
      </c>
      <c r="C27" s="14">
        <v>1520.8</v>
      </c>
      <c r="D27" s="14">
        <v>-4342.8</v>
      </c>
      <c r="E27" s="14"/>
      <c r="F27" s="14">
        <v>-894.1</v>
      </c>
      <c r="G27" s="16">
        <f t="shared" si="1"/>
        <v>-3716.1</v>
      </c>
      <c r="H27" s="17">
        <v>-0.1</v>
      </c>
      <c r="I27" s="14">
        <v>-517.6</v>
      </c>
      <c r="J27" s="14">
        <v>0</v>
      </c>
      <c r="K27" s="83">
        <v>10844.8</v>
      </c>
      <c r="L27" s="13">
        <f t="shared" si="3"/>
        <v>10844.8</v>
      </c>
      <c r="M27" s="12">
        <f t="shared" si="4"/>
        <v>10327.099999999999</v>
      </c>
      <c r="N27" s="14">
        <f t="shared" si="5"/>
        <v>6610.999999999998</v>
      </c>
      <c r="O27" s="87">
        <v>3792.1999999999975</v>
      </c>
      <c r="P27" s="49">
        <f t="shared" si="2"/>
        <v>11831.299999999996</v>
      </c>
    </row>
    <row r="28" spans="1:16" ht="15.75">
      <c r="A28" s="61">
        <v>38930</v>
      </c>
      <c r="B28" s="14">
        <v>825.8</v>
      </c>
      <c r="C28" s="14">
        <v>6431.7</v>
      </c>
      <c r="D28" s="14">
        <v>-3701.1</v>
      </c>
      <c r="E28" s="14"/>
      <c r="F28" s="14">
        <v>-116.3</v>
      </c>
      <c r="G28" s="16">
        <f t="shared" si="1"/>
        <v>2614.2999999999997</v>
      </c>
      <c r="H28" s="17">
        <v>198.9</v>
      </c>
      <c r="I28" s="14">
        <v>-384.9</v>
      </c>
      <c r="J28" s="14">
        <v>0</v>
      </c>
      <c r="K28" s="83">
        <v>-704.4</v>
      </c>
      <c r="L28" s="13">
        <f t="shared" si="3"/>
        <v>-704.4</v>
      </c>
      <c r="M28" s="12">
        <f t="shared" si="4"/>
        <v>-890.4</v>
      </c>
      <c r="N28" s="14">
        <f t="shared" si="5"/>
        <v>1723.8999999999996</v>
      </c>
      <c r="O28" s="87">
        <v>1799.2000000000019</v>
      </c>
      <c r="P28" s="49">
        <f t="shared" si="2"/>
        <v>4348.9000000000015</v>
      </c>
    </row>
    <row r="29" spans="1:16" ht="15.75">
      <c r="A29" s="61">
        <v>38961</v>
      </c>
      <c r="B29" s="14">
        <v>2957.1</v>
      </c>
      <c r="C29" s="14">
        <v>11262.3</v>
      </c>
      <c r="D29" s="14">
        <v>82.9</v>
      </c>
      <c r="E29" s="14"/>
      <c r="F29" s="14">
        <v>-247.70000000000027</v>
      </c>
      <c r="G29" s="16">
        <f t="shared" si="1"/>
        <v>11097.499999999998</v>
      </c>
      <c r="H29" s="17">
        <v>0</v>
      </c>
      <c r="I29" s="14">
        <v>-844.5</v>
      </c>
      <c r="J29" s="14">
        <v>0</v>
      </c>
      <c r="K29" s="83">
        <v>2094.1</v>
      </c>
      <c r="L29" s="13">
        <f t="shared" si="3"/>
        <v>2094.1</v>
      </c>
      <c r="M29" s="12">
        <f t="shared" si="4"/>
        <v>1249.6</v>
      </c>
      <c r="N29" s="14">
        <f t="shared" si="5"/>
        <v>12347.099999999999</v>
      </c>
      <c r="O29" s="87">
        <v>-4644.5</v>
      </c>
      <c r="P29" s="49">
        <f t="shared" si="2"/>
        <v>10659.699999999999</v>
      </c>
    </row>
    <row r="30" spans="1:16" ht="15.75">
      <c r="A30" s="61">
        <v>38991</v>
      </c>
      <c r="B30" s="14">
        <v>389.8</v>
      </c>
      <c r="C30" s="14">
        <v>8713.4</v>
      </c>
      <c r="D30" s="14">
        <v>1128.4</v>
      </c>
      <c r="E30" s="14"/>
      <c r="F30" s="14">
        <v>1053.9</v>
      </c>
      <c r="G30" s="16">
        <f t="shared" si="1"/>
        <v>10895.699999999999</v>
      </c>
      <c r="H30" s="17">
        <v>-0.1</v>
      </c>
      <c r="I30" s="14">
        <v>-47.1</v>
      </c>
      <c r="J30" s="14">
        <v>0</v>
      </c>
      <c r="K30" s="83">
        <v>4596.5</v>
      </c>
      <c r="L30" s="13">
        <f t="shared" si="3"/>
        <v>4596.5</v>
      </c>
      <c r="M30" s="12">
        <f t="shared" si="4"/>
        <v>4549.299999999999</v>
      </c>
      <c r="N30" s="14">
        <f t="shared" si="5"/>
        <v>15444.999999999998</v>
      </c>
      <c r="O30" s="87">
        <v>-12280.799999999997</v>
      </c>
      <c r="P30" s="49">
        <f t="shared" si="2"/>
        <v>3554</v>
      </c>
    </row>
    <row r="31" spans="1:16" ht="15.75">
      <c r="A31" s="61">
        <v>39022</v>
      </c>
      <c r="B31" s="14">
        <v>7051.9</v>
      </c>
      <c r="C31" s="14">
        <v>6549</v>
      </c>
      <c r="D31" s="14">
        <v>1975.7</v>
      </c>
      <c r="E31" s="14"/>
      <c r="F31" s="14">
        <v>12.300000000000182</v>
      </c>
      <c r="G31" s="16">
        <f t="shared" si="1"/>
        <v>8537</v>
      </c>
      <c r="H31" s="17">
        <v>0.1</v>
      </c>
      <c r="I31" s="14">
        <v>-131.9</v>
      </c>
      <c r="J31" s="14">
        <v>0</v>
      </c>
      <c r="K31" s="83">
        <v>7511.9</v>
      </c>
      <c r="L31" s="13">
        <f t="shared" si="3"/>
        <v>7511.9</v>
      </c>
      <c r="M31" s="12">
        <f t="shared" si="4"/>
        <v>7380.1</v>
      </c>
      <c r="N31" s="14">
        <f t="shared" si="5"/>
        <v>15917.1</v>
      </c>
      <c r="O31" s="87">
        <v>-2720.100000000006</v>
      </c>
      <c r="P31" s="49">
        <f t="shared" si="2"/>
        <v>20248.899999999994</v>
      </c>
    </row>
    <row r="32" spans="1:16" ht="15.75">
      <c r="A32" s="61">
        <v>39052</v>
      </c>
      <c r="B32" s="14">
        <v>-5149.8</v>
      </c>
      <c r="C32" s="14">
        <v>4677</v>
      </c>
      <c r="D32" s="14">
        <v>2462.9</v>
      </c>
      <c r="E32" s="14"/>
      <c r="F32" s="14">
        <v>0</v>
      </c>
      <c r="G32" s="16">
        <f t="shared" si="1"/>
        <v>7139.9</v>
      </c>
      <c r="H32" s="17">
        <v>0</v>
      </c>
      <c r="I32" s="14">
        <v>-70.2</v>
      </c>
      <c r="J32" s="14">
        <v>0</v>
      </c>
      <c r="K32" s="83">
        <v>-31554.5</v>
      </c>
      <c r="L32" s="13">
        <f t="shared" si="3"/>
        <v>-31554.5</v>
      </c>
      <c r="M32" s="12">
        <f t="shared" si="4"/>
        <v>-31624.7</v>
      </c>
      <c r="N32" s="14">
        <f t="shared" si="5"/>
        <v>-24484.800000000003</v>
      </c>
      <c r="O32" s="87">
        <v>-24026.800000000007</v>
      </c>
      <c r="P32" s="49">
        <f t="shared" si="2"/>
        <v>-53661.40000000001</v>
      </c>
    </row>
    <row r="33" spans="1:16" ht="15.75">
      <c r="A33" s="72">
        <v>39083</v>
      </c>
      <c r="B33" s="15">
        <v>20071.7</v>
      </c>
      <c r="C33" s="15">
        <v>-45124.1</v>
      </c>
      <c r="D33" s="15">
        <v>10659</v>
      </c>
      <c r="E33" s="15"/>
      <c r="F33" s="15">
        <v>-92.2</v>
      </c>
      <c r="G33" s="16">
        <f t="shared" si="1"/>
        <v>-34557.299999999996</v>
      </c>
      <c r="H33" s="17">
        <v>-318.2</v>
      </c>
      <c r="I33" s="15">
        <v>-2286.5</v>
      </c>
      <c r="J33" s="15">
        <v>0</v>
      </c>
      <c r="K33" s="84">
        <v>6056.9</v>
      </c>
      <c r="L33" s="13">
        <f t="shared" si="3"/>
        <v>6056.9</v>
      </c>
      <c r="M33" s="12">
        <f t="shared" si="4"/>
        <v>3452.2</v>
      </c>
      <c r="N33" s="14">
        <f t="shared" si="5"/>
        <v>-31105.099999999995</v>
      </c>
      <c r="O33" s="88">
        <v>11727.199999999997</v>
      </c>
      <c r="P33" s="49">
        <f t="shared" si="2"/>
        <v>693.8000000000029</v>
      </c>
    </row>
    <row r="34" spans="1:16" ht="15.75">
      <c r="A34" s="72">
        <v>39114</v>
      </c>
      <c r="B34" s="15">
        <v>86</v>
      </c>
      <c r="C34" s="15">
        <v>-4843.8</v>
      </c>
      <c r="D34" s="15">
        <v>8413.3</v>
      </c>
      <c r="E34" s="15"/>
      <c r="F34" s="15">
        <v>26.8</v>
      </c>
      <c r="G34" s="16">
        <f t="shared" si="1"/>
        <v>3596.2999999999993</v>
      </c>
      <c r="H34" s="17">
        <v>293.7</v>
      </c>
      <c r="I34" s="15">
        <v>1225.8</v>
      </c>
      <c r="J34" s="15">
        <v>0</v>
      </c>
      <c r="K34" s="84">
        <v>7742</v>
      </c>
      <c r="L34" s="13">
        <f t="shared" si="3"/>
        <v>7742</v>
      </c>
      <c r="M34" s="12">
        <f t="shared" si="4"/>
        <v>9261.5</v>
      </c>
      <c r="N34" s="14">
        <f t="shared" si="5"/>
        <v>12857.8</v>
      </c>
      <c r="O34" s="88">
        <v>-6831.999999999998</v>
      </c>
      <c r="P34" s="49">
        <f t="shared" si="2"/>
        <v>6111.800000000001</v>
      </c>
    </row>
    <row r="35" spans="1:16" ht="15.75">
      <c r="A35" s="72">
        <v>39142</v>
      </c>
      <c r="B35" s="15">
        <v>-5.3</v>
      </c>
      <c r="C35" s="15">
        <v>8399.7</v>
      </c>
      <c r="D35" s="15">
        <v>473.8</v>
      </c>
      <c r="E35" s="15"/>
      <c r="F35" s="15">
        <v>14.3</v>
      </c>
      <c r="G35" s="16">
        <f t="shared" si="1"/>
        <v>8887.8</v>
      </c>
      <c r="H35" s="17">
        <v>0</v>
      </c>
      <c r="I35" s="15">
        <v>-2207</v>
      </c>
      <c r="J35" s="15">
        <v>0</v>
      </c>
      <c r="K35" s="84">
        <v>-7931.3</v>
      </c>
      <c r="L35" s="13">
        <f t="shared" si="3"/>
        <v>-7931.3</v>
      </c>
      <c r="M35" s="12">
        <f t="shared" si="4"/>
        <v>-10138.3</v>
      </c>
      <c r="N35" s="14">
        <f t="shared" si="5"/>
        <v>-1250.5</v>
      </c>
      <c r="O35" s="88">
        <v>10515.890000000003</v>
      </c>
      <c r="P35" s="49">
        <f t="shared" si="2"/>
        <v>9260.090000000004</v>
      </c>
    </row>
    <row r="36" spans="1:16" ht="15.75">
      <c r="A36" s="72">
        <v>39173</v>
      </c>
      <c r="B36" s="15">
        <v>5732.9</v>
      </c>
      <c r="C36" s="15">
        <v>-4647.4</v>
      </c>
      <c r="D36" s="15">
        <v>8934.5</v>
      </c>
      <c r="E36" s="15"/>
      <c r="F36" s="15">
        <v>1536.7</v>
      </c>
      <c r="G36" s="16">
        <f t="shared" si="1"/>
        <v>5823.8</v>
      </c>
      <c r="H36" s="17">
        <v>0</v>
      </c>
      <c r="I36" s="15">
        <v>2936.9</v>
      </c>
      <c r="J36" s="15"/>
      <c r="K36" s="84">
        <v>11102.4</v>
      </c>
      <c r="L36" s="13">
        <f t="shared" si="3"/>
        <v>11102.4</v>
      </c>
      <c r="M36" s="12">
        <f t="shared" si="4"/>
        <v>14039.3</v>
      </c>
      <c r="N36" s="14">
        <f t="shared" si="5"/>
        <v>19863.1</v>
      </c>
      <c r="O36" s="88">
        <v>-34210.799999999996</v>
      </c>
      <c r="P36" s="49">
        <f t="shared" si="2"/>
        <v>-8614.799999999996</v>
      </c>
    </row>
    <row r="37" spans="1:16" ht="15.75">
      <c r="A37" s="72">
        <v>39203</v>
      </c>
      <c r="B37" s="15">
        <v>6564.4</v>
      </c>
      <c r="C37" s="15">
        <v>13298</v>
      </c>
      <c r="D37" s="15">
        <v>2806.2</v>
      </c>
      <c r="E37" s="15"/>
      <c r="F37" s="15">
        <v>-674.8</v>
      </c>
      <c r="G37" s="16">
        <f t="shared" si="1"/>
        <v>15429.400000000001</v>
      </c>
      <c r="H37" s="17">
        <v>0</v>
      </c>
      <c r="I37" s="15">
        <v>-293.9</v>
      </c>
      <c r="J37" s="15">
        <v>0</v>
      </c>
      <c r="K37" s="84">
        <v>2537.5</v>
      </c>
      <c r="L37" s="13">
        <f t="shared" si="3"/>
        <v>2537.5</v>
      </c>
      <c r="M37" s="12">
        <f t="shared" si="4"/>
        <v>2243.6</v>
      </c>
      <c r="N37" s="14">
        <f t="shared" si="5"/>
        <v>17673</v>
      </c>
      <c r="O37" s="88">
        <v>-9614.4</v>
      </c>
      <c r="P37" s="49">
        <f t="shared" si="2"/>
        <v>14623.000000000002</v>
      </c>
    </row>
    <row r="38" spans="1:16" ht="15.75">
      <c r="A38" s="72">
        <v>39234</v>
      </c>
      <c r="B38" s="15">
        <v>161</v>
      </c>
      <c r="C38" s="15">
        <v>12698.1</v>
      </c>
      <c r="D38" s="15">
        <v>2706.9</v>
      </c>
      <c r="E38" s="15"/>
      <c r="F38" s="15">
        <v>595.5</v>
      </c>
      <c r="G38" s="16">
        <f t="shared" si="1"/>
        <v>16000.5</v>
      </c>
      <c r="H38" s="17">
        <v>0</v>
      </c>
      <c r="I38" s="15">
        <v>977.2</v>
      </c>
      <c r="J38" s="15">
        <v>0</v>
      </c>
      <c r="K38" s="84">
        <v>-2510.2</v>
      </c>
      <c r="L38" s="13">
        <f t="shared" si="3"/>
        <v>-2510.2</v>
      </c>
      <c r="M38" s="12">
        <f t="shared" si="4"/>
        <v>-1532.9999999999998</v>
      </c>
      <c r="N38" s="14">
        <f t="shared" si="5"/>
        <v>14467.5</v>
      </c>
      <c r="O38" s="88">
        <v>928.3999999999996</v>
      </c>
      <c r="P38" s="49">
        <f t="shared" si="2"/>
        <v>15556.9</v>
      </c>
    </row>
    <row r="39" spans="1:16" ht="15.75">
      <c r="A39" s="72">
        <v>39264</v>
      </c>
      <c r="B39" s="15">
        <v>4364.2</v>
      </c>
      <c r="C39" s="15">
        <v>2292.8</v>
      </c>
      <c r="D39" s="15">
        <v>-2335.8</v>
      </c>
      <c r="E39" s="15"/>
      <c r="F39" s="15">
        <v>-873.5</v>
      </c>
      <c r="G39" s="16">
        <f t="shared" si="1"/>
        <v>-916.5</v>
      </c>
      <c r="H39" s="17">
        <v>0</v>
      </c>
      <c r="I39" s="15">
        <v>993.2</v>
      </c>
      <c r="J39" s="15">
        <v>0</v>
      </c>
      <c r="K39" s="84">
        <v>3782.4</v>
      </c>
      <c r="L39" s="13">
        <f t="shared" si="3"/>
        <v>3782.4</v>
      </c>
      <c r="M39" s="12">
        <f t="shared" si="4"/>
        <v>4775.6</v>
      </c>
      <c r="N39" s="14">
        <f t="shared" si="5"/>
        <v>3859.1000000000004</v>
      </c>
      <c r="O39" s="88">
        <v>-1143.000000000001</v>
      </c>
      <c r="P39" s="49">
        <f t="shared" si="2"/>
        <v>7080.299999999998</v>
      </c>
    </row>
    <row r="40" spans="1:16" ht="15.75">
      <c r="A40" s="72">
        <v>39295</v>
      </c>
      <c r="B40" s="15">
        <v>497.6</v>
      </c>
      <c r="C40" s="15">
        <v>3194.6</v>
      </c>
      <c r="D40" s="15">
        <v>-8811.8</v>
      </c>
      <c r="E40" s="15"/>
      <c r="F40" s="15">
        <v>-104.4</v>
      </c>
      <c r="G40" s="16">
        <f t="shared" si="1"/>
        <v>-5721.5999999999985</v>
      </c>
      <c r="H40" s="17">
        <v>0</v>
      </c>
      <c r="I40" s="15">
        <v>2045.9</v>
      </c>
      <c r="J40" s="15">
        <v>0</v>
      </c>
      <c r="K40" s="84">
        <v>-4262.9</v>
      </c>
      <c r="L40" s="13">
        <f t="shared" si="3"/>
        <v>-4262.9</v>
      </c>
      <c r="M40" s="12">
        <f t="shared" si="4"/>
        <v>-2216.9999999999995</v>
      </c>
      <c r="N40" s="14">
        <f t="shared" si="5"/>
        <v>-7938.5999999999985</v>
      </c>
      <c r="O40" s="88">
        <v>16081.299999999994</v>
      </c>
      <c r="P40" s="49">
        <f t="shared" si="2"/>
        <v>8640.299999999996</v>
      </c>
    </row>
    <row r="41" spans="1:16" ht="15.75">
      <c r="A41" s="72">
        <v>39326</v>
      </c>
      <c r="B41" s="15">
        <v>17127.6</v>
      </c>
      <c r="C41" s="15">
        <v>187.7</v>
      </c>
      <c r="D41" s="15">
        <v>-440.8</v>
      </c>
      <c r="E41" s="15"/>
      <c r="F41" s="15">
        <v>-89.2</v>
      </c>
      <c r="G41" s="16">
        <f t="shared" si="1"/>
        <v>-342.3</v>
      </c>
      <c r="H41" s="17">
        <v>0</v>
      </c>
      <c r="I41" s="15">
        <v>552.1</v>
      </c>
      <c r="J41" s="15">
        <v>0</v>
      </c>
      <c r="K41" s="84">
        <v>7167.3</v>
      </c>
      <c r="L41" s="13">
        <f t="shared" si="3"/>
        <v>7167.3</v>
      </c>
      <c r="M41" s="12">
        <f t="shared" si="4"/>
        <v>7719.400000000001</v>
      </c>
      <c r="N41" s="14">
        <f t="shared" si="5"/>
        <v>7377.1</v>
      </c>
      <c r="O41" s="88">
        <v>-23517.199999999997</v>
      </c>
      <c r="P41" s="49">
        <f t="shared" si="2"/>
        <v>987.5</v>
      </c>
    </row>
    <row r="42" spans="1:16" ht="15.75">
      <c r="A42" s="72">
        <v>39356</v>
      </c>
      <c r="B42" s="15">
        <v>507.4</v>
      </c>
      <c r="C42" s="15">
        <v>28355.7</v>
      </c>
      <c r="D42" s="15">
        <v>-14873.7</v>
      </c>
      <c r="E42" s="15"/>
      <c r="F42" s="15">
        <v>96.2</v>
      </c>
      <c r="G42" s="16">
        <f t="shared" si="1"/>
        <v>13578.2</v>
      </c>
      <c r="H42" s="17">
        <v>0</v>
      </c>
      <c r="I42" s="15">
        <v>2334.3</v>
      </c>
      <c r="J42" s="15">
        <v>0</v>
      </c>
      <c r="K42" s="84">
        <v>-6474.4</v>
      </c>
      <c r="L42" s="13">
        <f t="shared" si="3"/>
        <v>-6474.4</v>
      </c>
      <c r="M42" s="12">
        <f t="shared" si="4"/>
        <v>-4140.099999999999</v>
      </c>
      <c r="N42" s="14">
        <f t="shared" si="5"/>
        <v>9438.100000000002</v>
      </c>
      <c r="O42" s="88">
        <v>-7371.300000000001</v>
      </c>
      <c r="P42" s="49">
        <f t="shared" si="2"/>
        <v>2574.2000000000007</v>
      </c>
    </row>
    <row r="43" spans="1:16" ht="15.75">
      <c r="A43" s="72">
        <v>39387</v>
      </c>
      <c r="B43" s="15">
        <v>9817.8</v>
      </c>
      <c r="C43" s="15">
        <v>3672.5</v>
      </c>
      <c r="D43" s="15">
        <v>6663</v>
      </c>
      <c r="E43" s="15"/>
      <c r="F43" s="15">
        <v>51.9</v>
      </c>
      <c r="G43" s="16">
        <f t="shared" si="1"/>
        <v>10387.4</v>
      </c>
      <c r="H43" s="17">
        <v>-293.7</v>
      </c>
      <c r="I43" s="15">
        <v>-202.5</v>
      </c>
      <c r="J43" s="15">
        <v>0</v>
      </c>
      <c r="K43" s="84">
        <v>11788.6</v>
      </c>
      <c r="L43" s="13">
        <f t="shared" si="3"/>
        <v>11788.6</v>
      </c>
      <c r="M43" s="12">
        <f t="shared" si="4"/>
        <v>11292.4</v>
      </c>
      <c r="N43" s="14">
        <f t="shared" si="5"/>
        <v>21679.8</v>
      </c>
      <c r="O43" s="88">
        <v>-7795.999999999996</v>
      </c>
      <c r="P43" s="49">
        <f t="shared" si="2"/>
        <v>23701.600000000002</v>
      </c>
    </row>
    <row r="44" spans="1:16" ht="15.75">
      <c r="A44" s="72">
        <v>39417</v>
      </c>
      <c r="B44" s="15">
        <v>-55592.6</v>
      </c>
      <c r="C44" s="15">
        <v>-44824.5</v>
      </c>
      <c r="D44" s="15">
        <v>6441.2</v>
      </c>
      <c r="E44" s="15"/>
      <c r="F44" s="15">
        <v>1015.2</v>
      </c>
      <c r="G44" s="16">
        <f t="shared" si="1"/>
        <v>-37368.100000000006</v>
      </c>
      <c r="H44" s="17">
        <v>0</v>
      </c>
      <c r="I44" s="15">
        <v>284.9</v>
      </c>
      <c r="J44" s="15">
        <v>0</v>
      </c>
      <c r="K44" s="84">
        <v>-24996.1</v>
      </c>
      <c r="L44" s="13">
        <f t="shared" si="3"/>
        <v>-24996.1</v>
      </c>
      <c r="M44" s="12">
        <f t="shared" si="4"/>
        <v>-24711.199999999997</v>
      </c>
      <c r="N44" s="14">
        <f t="shared" si="5"/>
        <v>-62079.3</v>
      </c>
      <c r="O44" s="88">
        <v>63548.6</v>
      </c>
      <c r="P44" s="49">
        <f t="shared" si="2"/>
        <v>-54123.299999999996</v>
      </c>
    </row>
    <row r="45" spans="1:16" ht="15.75">
      <c r="A45" s="61">
        <v>39448</v>
      </c>
      <c r="B45" s="14">
        <v>14489.2</v>
      </c>
      <c r="C45" s="14">
        <v>-27170.7</v>
      </c>
      <c r="D45" s="18">
        <v>17059.9</v>
      </c>
      <c r="E45" s="18"/>
      <c r="F45" s="20">
        <v>-134.7</v>
      </c>
      <c r="G45" s="16">
        <f t="shared" si="1"/>
        <v>-10245.5</v>
      </c>
      <c r="H45" s="20">
        <v>506.8</v>
      </c>
      <c r="I45" s="70">
        <v>8373.7</v>
      </c>
      <c r="J45" s="71">
        <v>0</v>
      </c>
      <c r="K45" s="82">
        <v>11195.5</v>
      </c>
      <c r="L45" s="13">
        <f t="shared" si="3"/>
        <v>11195.5</v>
      </c>
      <c r="M45" s="12">
        <f t="shared" si="4"/>
        <v>20076</v>
      </c>
      <c r="N45" s="14">
        <f t="shared" si="5"/>
        <v>9830.5</v>
      </c>
      <c r="O45" s="86">
        <v>-31696.1</v>
      </c>
      <c r="P45" s="49">
        <f t="shared" si="2"/>
        <v>-7376.399999999998</v>
      </c>
    </row>
    <row r="46" spans="1:16" ht="15.75">
      <c r="A46" s="61">
        <v>39479</v>
      </c>
      <c r="B46" s="14">
        <v>901.2</v>
      </c>
      <c r="C46" s="14">
        <v>9969.6</v>
      </c>
      <c r="D46" s="18">
        <v>3173.8</v>
      </c>
      <c r="E46" s="18"/>
      <c r="F46" s="20">
        <v>-315</v>
      </c>
      <c r="G46" s="16">
        <f t="shared" si="1"/>
        <v>12828.400000000001</v>
      </c>
      <c r="H46" s="71">
        <v>0</v>
      </c>
      <c r="I46" s="70">
        <v>2100</v>
      </c>
      <c r="J46" s="71">
        <v>0</v>
      </c>
      <c r="K46" s="82">
        <v>-2037.2</v>
      </c>
      <c r="L46" s="13">
        <f t="shared" si="3"/>
        <v>-2037.2</v>
      </c>
      <c r="M46" s="12">
        <f t="shared" si="4"/>
        <v>62.799999999999955</v>
      </c>
      <c r="N46" s="14">
        <f t="shared" si="5"/>
        <v>12891.2</v>
      </c>
      <c r="O46" s="86">
        <v>1022.2000000000014</v>
      </c>
      <c r="P46" s="49">
        <f t="shared" si="2"/>
        <v>14814.600000000002</v>
      </c>
    </row>
    <row r="47" spans="1:16" ht="15.75">
      <c r="A47" s="61">
        <v>39508</v>
      </c>
      <c r="B47" s="14">
        <v>23806.1</v>
      </c>
      <c r="C47" s="14">
        <v>7615.5</v>
      </c>
      <c r="D47" s="18">
        <v>-336.9</v>
      </c>
      <c r="E47" s="18"/>
      <c r="F47" s="20">
        <v>46.4</v>
      </c>
      <c r="G47" s="16">
        <f t="shared" si="1"/>
        <v>7325</v>
      </c>
      <c r="H47" s="71">
        <v>0</v>
      </c>
      <c r="I47" s="70">
        <v>-200</v>
      </c>
      <c r="J47" s="71">
        <v>0</v>
      </c>
      <c r="K47" s="82">
        <v>6366</v>
      </c>
      <c r="L47" s="13">
        <f t="shared" si="3"/>
        <v>6366</v>
      </c>
      <c r="M47" s="12">
        <f t="shared" si="4"/>
        <v>6166</v>
      </c>
      <c r="N47" s="14">
        <f t="shared" si="5"/>
        <v>13491</v>
      </c>
      <c r="O47" s="86">
        <v>-38554.899999999994</v>
      </c>
      <c r="P47" s="49">
        <f t="shared" si="2"/>
        <v>-1257.7999999999956</v>
      </c>
    </row>
    <row r="48" spans="1:16" ht="15.75">
      <c r="A48" s="61">
        <v>39539</v>
      </c>
      <c r="B48" s="14">
        <v>2044.8</v>
      </c>
      <c r="C48" s="14">
        <v>6965.8</v>
      </c>
      <c r="D48" s="18">
        <v>-1065.4</v>
      </c>
      <c r="E48" s="18"/>
      <c r="F48" s="20">
        <v>2428.3</v>
      </c>
      <c r="G48" s="16">
        <f t="shared" si="1"/>
        <v>8328.7</v>
      </c>
      <c r="H48" s="71">
        <v>0</v>
      </c>
      <c r="I48" s="70">
        <v>-100</v>
      </c>
      <c r="J48" s="71">
        <v>0</v>
      </c>
      <c r="K48" s="82">
        <v>2745</v>
      </c>
      <c r="L48" s="13">
        <f t="shared" si="3"/>
        <v>2745</v>
      </c>
      <c r="M48" s="12">
        <f t="shared" si="4"/>
        <v>2645</v>
      </c>
      <c r="N48" s="14">
        <f t="shared" si="5"/>
        <v>10973.7</v>
      </c>
      <c r="O48" s="89">
        <v>-461.6999999999978</v>
      </c>
      <c r="P48" s="49">
        <f t="shared" si="2"/>
        <v>12556.800000000003</v>
      </c>
    </row>
    <row r="49" spans="1:16" ht="15.75">
      <c r="A49" s="61">
        <v>39569</v>
      </c>
      <c r="B49" s="14">
        <v>-687.5</v>
      </c>
      <c r="C49" s="14">
        <v>4529.1</v>
      </c>
      <c r="D49" s="18">
        <v>-4750</v>
      </c>
      <c r="E49" s="18"/>
      <c r="F49" s="20">
        <v>-3043.7</v>
      </c>
      <c r="G49" s="16">
        <f t="shared" si="1"/>
        <v>-3264.5999999999995</v>
      </c>
      <c r="H49" s="71">
        <v>0</v>
      </c>
      <c r="I49" s="70">
        <v>2700</v>
      </c>
      <c r="J49" s="71">
        <v>0</v>
      </c>
      <c r="K49" s="82">
        <v>-5677.4</v>
      </c>
      <c r="L49" s="13">
        <f t="shared" si="3"/>
        <v>-5677.4</v>
      </c>
      <c r="M49" s="12">
        <f t="shared" si="4"/>
        <v>-2977.3999999999996</v>
      </c>
      <c r="N49" s="14">
        <f t="shared" si="5"/>
        <v>-6241.999999999999</v>
      </c>
      <c r="O49" s="86">
        <v>15278.600000000002</v>
      </c>
      <c r="P49" s="49">
        <f t="shared" si="2"/>
        <v>8349.100000000002</v>
      </c>
    </row>
    <row r="50" spans="1:16" ht="15.75">
      <c r="A50" s="61">
        <v>39600</v>
      </c>
      <c r="B50" s="14">
        <v>-1013.3</v>
      </c>
      <c r="C50" s="14">
        <v>7035.2</v>
      </c>
      <c r="D50" s="18">
        <v>1294.3</v>
      </c>
      <c r="E50" s="18"/>
      <c r="F50" s="20">
        <v>2654.9</v>
      </c>
      <c r="G50" s="16">
        <f t="shared" si="1"/>
        <v>10984.4</v>
      </c>
      <c r="H50" s="71">
        <v>0</v>
      </c>
      <c r="I50" s="70">
        <v>200</v>
      </c>
      <c r="J50" s="71">
        <v>0</v>
      </c>
      <c r="K50" s="82">
        <v>14793.5</v>
      </c>
      <c r="L50" s="13">
        <f t="shared" si="3"/>
        <v>14793.5</v>
      </c>
      <c r="M50" s="12">
        <f t="shared" si="4"/>
        <v>14993.5</v>
      </c>
      <c r="N50" s="14">
        <f t="shared" si="5"/>
        <v>25977.9</v>
      </c>
      <c r="O50" s="86">
        <v>-18496.800000000003</v>
      </c>
      <c r="P50" s="49">
        <f t="shared" si="2"/>
        <v>6467.799999999999</v>
      </c>
    </row>
    <row r="51" spans="1:16" ht="15.75">
      <c r="A51" s="61">
        <v>39630</v>
      </c>
      <c r="B51" s="14">
        <v>301.7</v>
      </c>
      <c r="C51" s="14">
        <v>-2588.9</v>
      </c>
      <c r="D51" s="18">
        <v>-4986.6</v>
      </c>
      <c r="E51" s="18"/>
      <c r="F51" s="20">
        <v>-888</v>
      </c>
      <c r="G51" s="16">
        <f t="shared" si="1"/>
        <v>-8463.5</v>
      </c>
      <c r="H51" s="20">
        <v>327</v>
      </c>
      <c r="I51" s="70">
        <v>500</v>
      </c>
      <c r="J51" s="71">
        <v>0</v>
      </c>
      <c r="K51" s="82">
        <v>28655.7</v>
      </c>
      <c r="L51" s="13">
        <f t="shared" si="3"/>
        <v>28655.7</v>
      </c>
      <c r="M51" s="12">
        <f t="shared" si="4"/>
        <v>29482.7</v>
      </c>
      <c r="N51" s="14">
        <f t="shared" si="5"/>
        <v>21019.2</v>
      </c>
      <c r="O51" s="86">
        <v>-12507</v>
      </c>
      <c r="P51" s="49">
        <f t="shared" si="2"/>
        <v>8813.900000000001</v>
      </c>
    </row>
    <row r="52" spans="1:16" ht="15.75">
      <c r="A52" s="61">
        <v>39661</v>
      </c>
      <c r="B52" s="14">
        <v>-240.8</v>
      </c>
      <c r="C52" s="14">
        <v>4515.8</v>
      </c>
      <c r="D52" s="18">
        <v>-3321.3</v>
      </c>
      <c r="E52" s="18"/>
      <c r="F52" s="20">
        <v>-253</v>
      </c>
      <c r="G52" s="16">
        <f t="shared" si="1"/>
        <v>941.5</v>
      </c>
      <c r="H52" s="71">
        <v>0</v>
      </c>
      <c r="I52" s="70">
        <v>800</v>
      </c>
      <c r="J52" s="71">
        <v>0</v>
      </c>
      <c r="K52" s="82">
        <v>5332.8</v>
      </c>
      <c r="L52" s="13">
        <f t="shared" si="3"/>
        <v>5332.8</v>
      </c>
      <c r="M52" s="12">
        <f t="shared" si="4"/>
        <v>6132.8</v>
      </c>
      <c r="N52" s="14">
        <f t="shared" si="5"/>
        <v>7074.3</v>
      </c>
      <c r="O52" s="86">
        <v>-2556.7000000000044</v>
      </c>
      <c r="P52" s="49">
        <f t="shared" si="2"/>
        <v>4276.799999999996</v>
      </c>
    </row>
    <row r="53" spans="1:16" ht="15.75">
      <c r="A53" s="61">
        <v>39692</v>
      </c>
      <c r="B53" s="14">
        <v>-1265.3</v>
      </c>
      <c r="C53" s="14">
        <v>-13514</v>
      </c>
      <c r="D53" s="18">
        <v>7965</v>
      </c>
      <c r="E53" s="18"/>
      <c r="F53" s="20">
        <v>1311.1</v>
      </c>
      <c r="G53" s="16">
        <f t="shared" si="1"/>
        <v>-4237.9</v>
      </c>
      <c r="H53" s="71">
        <v>0</v>
      </c>
      <c r="I53" s="70">
        <v>-1340</v>
      </c>
      <c r="J53" s="71">
        <v>0</v>
      </c>
      <c r="K53" s="82">
        <v>-10506.1</v>
      </c>
      <c r="L53" s="13">
        <f t="shared" si="3"/>
        <v>-10506.1</v>
      </c>
      <c r="M53" s="12">
        <f t="shared" si="4"/>
        <v>-11846.1</v>
      </c>
      <c r="N53" s="14">
        <f t="shared" si="5"/>
        <v>-16084</v>
      </c>
      <c r="O53" s="86">
        <v>13904.000000000011</v>
      </c>
      <c r="P53" s="49">
        <f t="shared" si="2"/>
        <v>-3445.2999999999884</v>
      </c>
    </row>
    <row r="54" spans="1:16" ht="15.75">
      <c r="A54" s="61">
        <v>39722</v>
      </c>
      <c r="B54" s="14">
        <v>-1034</v>
      </c>
      <c r="C54" s="14">
        <v>-12686.1</v>
      </c>
      <c r="D54" s="18">
        <v>-868.4</v>
      </c>
      <c r="E54" s="18"/>
      <c r="F54" s="71">
        <v>0</v>
      </c>
      <c r="G54" s="16">
        <f t="shared" si="1"/>
        <v>-13554.5</v>
      </c>
      <c r="H54" s="71">
        <v>0</v>
      </c>
      <c r="I54" s="70">
        <v>-1300</v>
      </c>
      <c r="J54" s="71">
        <v>0</v>
      </c>
      <c r="K54" s="82">
        <v>-10367.1</v>
      </c>
      <c r="L54" s="13">
        <f t="shared" si="3"/>
        <v>-10367.1</v>
      </c>
      <c r="M54" s="12">
        <f t="shared" si="4"/>
        <v>-11667.1</v>
      </c>
      <c r="N54" s="14">
        <f t="shared" si="5"/>
        <v>-25221.6</v>
      </c>
      <c r="O54" s="86">
        <v>6387.599999999991</v>
      </c>
      <c r="P54" s="49">
        <f t="shared" si="2"/>
        <v>-19868.000000000007</v>
      </c>
    </row>
    <row r="55" spans="1:16" ht="15.75">
      <c r="A55" s="61">
        <v>39753</v>
      </c>
      <c r="B55" s="14">
        <v>1306.9</v>
      </c>
      <c r="C55" s="14">
        <v>-16507.7</v>
      </c>
      <c r="D55" s="18">
        <v>5649</v>
      </c>
      <c r="E55" s="18"/>
      <c r="F55" s="71">
        <v>0</v>
      </c>
      <c r="G55" s="16">
        <f t="shared" si="1"/>
        <v>-10858.7</v>
      </c>
      <c r="H55" s="71">
        <v>0</v>
      </c>
      <c r="I55" s="70">
        <v>600</v>
      </c>
      <c r="J55" s="71">
        <v>0</v>
      </c>
      <c r="K55" s="82">
        <v>-2779.3</v>
      </c>
      <c r="L55" s="13">
        <f t="shared" si="3"/>
        <v>-2779.3</v>
      </c>
      <c r="M55" s="12">
        <f t="shared" si="4"/>
        <v>-2179.3</v>
      </c>
      <c r="N55" s="14">
        <f t="shared" si="5"/>
        <v>-13038</v>
      </c>
      <c r="O55" s="86">
        <v>8984.900000000003</v>
      </c>
      <c r="P55" s="49">
        <f t="shared" si="2"/>
        <v>-2746.199999999997</v>
      </c>
    </row>
    <row r="56" spans="1:16" ht="15.75">
      <c r="A56" s="61">
        <v>39783</v>
      </c>
      <c r="B56" s="14">
        <v>9917.2</v>
      </c>
      <c r="C56" s="14">
        <v>20124.7</v>
      </c>
      <c r="D56" s="18">
        <v>8380.1</v>
      </c>
      <c r="E56" s="18"/>
      <c r="F56" s="71">
        <v>0</v>
      </c>
      <c r="G56" s="16">
        <f t="shared" si="1"/>
        <v>28504.800000000003</v>
      </c>
      <c r="H56" s="71">
        <v>0</v>
      </c>
      <c r="I56" s="70">
        <v>-60</v>
      </c>
      <c r="J56" s="71">
        <v>0</v>
      </c>
      <c r="K56" s="82">
        <v>-37703</v>
      </c>
      <c r="L56" s="13">
        <f t="shared" si="3"/>
        <v>-37703</v>
      </c>
      <c r="M56" s="12">
        <f t="shared" si="4"/>
        <v>-37763</v>
      </c>
      <c r="N56" s="14">
        <f t="shared" si="5"/>
        <v>-9258.199999999997</v>
      </c>
      <c r="O56" s="86">
        <v>17697.099999999988</v>
      </c>
      <c r="P56" s="49">
        <f t="shared" si="2"/>
        <v>18356.09999999999</v>
      </c>
    </row>
    <row r="57" spans="1:16" ht="15.75">
      <c r="A57" s="61">
        <v>39814</v>
      </c>
      <c r="B57" s="14">
        <v>7953.8</v>
      </c>
      <c r="C57" s="14">
        <v>-21425.2</v>
      </c>
      <c r="D57" s="18">
        <v>-3245.2</v>
      </c>
      <c r="E57" s="18"/>
      <c r="F57" s="20">
        <v>-2003.9</v>
      </c>
      <c r="G57" s="16">
        <f t="shared" si="1"/>
        <v>-26674.300000000003</v>
      </c>
      <c r="H57" s="71">
        <v>0</v>
      </c>
      <c r="I57" s="70">
        <v>-1300</v>
      </c>
      <c r="J57" s="71">
        <v>0</v>
      </c>
      <c r="K57" s="82">
        <v>6177.4</v>
      </c>
      <c r="L57" s="13">
        <f t="shared" si="3"/>
        <v>6177.4</v>
      </c>
      <c r="M57" s="12">
        <f t="shared" si="4"/>
        <v>4877.4</v>
      </c>
      <c r="N57" s="14">
        <f t="shared" si="5"/>
        <v>-21796.9</v>
      </c>
      <c r="O57" s="86">
        <v>6604.499999999995</v>
      </c>
      <c r="P57" s="49">
        <f t="shared" si="2"/>
        <v>-7238.600000000007</v>
      </c>
    </row>
    <row r="58" spans="1:16" ht="15.75">
      <c r="A58" s="61">
        <v>39845</v>
      </c>
      <c r="B58" s="14">
        <v>-1005.5</v>
      </c>
      <c r="C58" s="14">
        <v>6245.3</v>
      </c>
      <c r="D58" s="18">
        <v>4890.7</v>
      </c>
      <c r="E58" s="18"/>
      <c r="F58" s="20">
        <v>-181.9</v>
      </c>
      <c r="G58" s="16">
        <f t="shared" si="1"/>
        <v>10954.1</v>
      </c>
      <c r="H58" s="71">
        <v>0</v>
      </c>
      <c r="I58" s="70">
        <v>-4300</v>
      </c>
      <c r="J58" s="71">
        <v>0</v>
      </c>
      <c r="K58" s="82">
        <v>-1856.2</v>
      </c>
      <c r="L58" s="13">
        <f t="shared" si="3"/>
        <v>-1856.2</v>
      </c>
      <c r="M58" s="12">
        <f t="shared" si="4"/>
        <v>-6156.2</v>
      </c>
      <c r="N58" s="14">
        <f t="shared" si="5"/>
        <v>4797.900000000001</v>
      </c>
      <c r="O58" s="86">
        <v>7599.099999999999</v>
      </c>
      <c r="P58" s="49">
        <f t="shared" si="2"/>
        <v>11391.5</v>
      </c>
    </row>
    <row r="59" spans="1:16" ht="15.75">
      <c r="A59" s="61">
        <v>39873</v>
      </c>
      <c r="B59" s="14">
        <v>10305.7</v>
      </c>
      <c r="C59" s="14">
        <v>2808.2</v>
      </c>
      <c r="D59" s="18">
        <v>4682</v>
      </c>
      <c r="E59" s="18"/>
      <c r="F59" s="20">
        <v>-125.6</v>
      </c>
      <c r="G59" s="16">
        <f t="shared" si="1"/>
        <v>7364.599999999999</v>
      </c>
      <c r="H59" s="71">
        <v>0</v>
      </c>
      <c r="I59" s="70">
        <v>2400</v>
      </c>
      <c r="J59" s="71">
        <v>0</v>
      </c>
      <c r="K59" s="82">
        <v>5475.1</v>
      </c>
      <c r="L59" s="13">
        <f t="shared" si="3"/>
        <v>5475.1</v>
      </c>
      <c r="M59" s="12">
        <f t="shared" si="4"/>
        <v>7875.1</v>
      </c>
      <c r="N59" s="14">
        <f t="shared" si="5"/>
        <v>15239.7</v>
      </c>
      <c r="O59" s="86">
        <v>-21016.300000000003</v>
      </c>
      <c r="P59" s="49">
        <f t="shared" si="2"/>
        <v>4529.0999999999985</v>
      </c>
    </row>
    <row r="60" spans="1:16" ht="15.75">
      <c r="A60" s="61">
        <v>39904</v>
      </c>
      <c r="B60" s="14">
        <v>-1656</v>
      </c>
      <c r="C60" s="14">
        <v>9392.5</v>
      </c>
      <c r="D60" s="18">
        <v>3281.9</v>
      </c>
      <c r="E60" s="18"/>
      <c r="F60" s="20">
        <v>2144.4</v>
      </c>
      <c r="G60" s="16">
        <f t="shared" si="1"/>
        <v>14818.8</v>
      </c>
      <c r="H60" s="71">
        <v>0</v>
      </c>
      <c r="I60" s="70">
        <v>-800</v>
      </c>
      <c r="J60" s="71">
        <v>0</v>
      </c>
      <c r="K60" s="82">
        <v>643.5</v>
      </c>
      <c r="L60" s="13">
        <f t="shared" si="3"/>
        <v>643.5</v>
      </c>
      <c r="M60" s="12">
        <f t="shared" si="4"/>
        <v>-156.5</v>
      </c>
      <c r="N60" s="14">
        <f t="shared" si="5"/>
        <v>14662.3</v>
      </c>
      <c r="O60" s="86">
        <v>3486.299999999992</v>
      </c>
      <c r="P60" s="49">
        <f t="shared" si="2"/>
        <v>16492.59999999999</v>
      </c>
    </row>
    <row r="61" spans="1:16" ht="15.75">
      <c r="A61" s="61">
        <v>39934</v>
      </c>
      <c r="B61" s="14">
        <v>28641.4</v>
      </c>
      <c r="C61" s="14">
        <v>-29923.3</v>
      </c>
      <c r="D61" s="18">
        <v>176.1</v>
      </c>
      <c r="E61" s="18"/>
      <c r="F61" s="20">
        <v>-2312</v>
      </c>
      <c r="G61" s="16">
        <f t="shared" si="1"/>
        <v>-32059.2</v>
      </c>
      <c r="H61" s="71">
        <v>0</v>
      </c>
      <c r="I61" s="70">
        <v>-700</v>
      </c>
      <c r="J61" s="71">
        <v>0</v>
      </c>
      <c r="K61" s="82">
        <v>1357.1</v>
      </c>
      <c r="L61" s="13">
        <f t="shared" si="3"/>
        <v>1357.1</v>
      </c>
      <c r="M61" s="12">
        <f t="shared" si="4"/>
        <v>657.0999999999999</v>
      </c>
      <c r="N61" s="14">
        <f t="shared" si="5"/>
        <v>-31402.100000000002</v>
      </c>
      <c r="O61" s="86">
        <v>7167.000000000007</v>
      </c>
      <c r="P61" s="49">
        <f t="shared" si="2"/>
        <v>4406.300000000007</v>
      </c>
    </row>
    <row r="62" spans="1:16" ht="15.75">
      <c r="A62" s="61">
        <v>39965</v>
      </c>
      <c r="B62" s="14">
        <v>5150</v>
      </c>
      <c r="C62" s="14">
        <v>25160</v>
      </c>
      <c r="D62" s="18">
        <v>5966.2</v>
      </c>
      <c r="E62" s="18"/>
      <c r="F62" s="20">
        <v>2227</v>
      </c>
      <c r="G62" s="16">
        <f t="shared" si="1"/>
        <v>33353.2</v>
      </c>
      <c r="H62" s="71">
        <v>0</v>
      </c>
      <c r="I62" s="70">
        <v>1200</v>
      </c>
      <c r="J62" s="71">
        <v>0</v>
      </c>
      <c r="K62" s="82">
        <v>-8228.4</v>
      </c>
      <c r="L62" s="13">
        <f t="shared" si="3"/>
        <v>-8228.4</v>
      </c>
      <c r="M62" s="12">
        <f t="shared" si="4"/>
        <v>-7028.4</v>
      </c>
      <c r="N62" s="14">
        <f t="shared" si="5"/>
        <v>26324.799999999996</v>
      </c>
      <c r="O62" s="86">
        <v>-19961.098371512177</v>
      </c>
      <c r="P62" s="49">
        <f t="shared" si="2"/>
        <v>11513.70162848782</v>
      </c>
    </row>
    <row r="63" spans="1:16" ht="15.75">
      <c r="A63" s="61">
        <v>39995</v>
      </c>
      <c r="B63" s="14">
        <v>760.4</v>
      </c>
      <c r="C63" s="14">
        <v>4815.2</v>
      </c>
      <c r="D63" s="18">
        <v>308.3</v>
      </c>
      <c r="E63" s="18"/>
      <c r="F63" s="20">
        <v>-2007.4</v>
      </c>
      <c r="G63" s="16">
        <f t="shared" si="1"/>
        <v>3116.1</v>
      </c>
      <c r="H63" s="71">
        <v>0</v>
      </c>
      <c r="I63" s="70">
        <v>2000</v>
      </c>
      <c r="J63" s="71">
        <v>0</v>
      </c>
      <c r="K63" s="82">
        <v>7267.3</v>
      </c>
      <c r="L63" s="13">
        <f t="shared" si="3"/>
        <v>7267.3</v>
      </c>
      <c r="M63" s="12">
        <f t="shared" si="4"/>
        <v>9267.3</v>
      </c>
      <c r="N63" s="14">
        <f t="shared" si="5"/>
        <v>12383.4</v>
      </c>
      <c r="O63" s="86">
        <v>7931.713591641052</v>
      </c>
      <c r="P63" s="49">
        <f t="shared" si="2"/>
        <v>21075.51359164105</v>
      </c>
    </row>
    <row r="64" spans="1:16" ht="15.75">
      <c r="A64" s="61">
        <v>40026</v>
      </c>
      <c r="B64" s="14">
        <v>20524.9</v>
      </c>
      <c r="C64" s="14">
        <v>14118.3</v>
      </c>
      <c r="D64" s="18">
        <v>-1860.2</v>
      </c>
      <c r="E64" s="18"/>
      <c r="F64" s="20">
        <v>-231.7</v>
      </c>
      <c r="G64" s="16">
        <f t="shared" si="1"/>
        <v>12026.399999999998</v>
      </c>
      <c r="H64" s="71">
        <v>0</v>
      </c>
      <c r="I64" s="71">
        <v>0</v>
      </c>
      <c r="J64" s="71">
        <v>0</v>
      </c>
      <c r="K64" s="82">
        <v>-2747.5</v>
      </c>
      <c r="L64" s="13">
        <f t="shared" si="3"/>
        <v>-2747.5</v>
      </c>
      <c r="M64" s="12">
        <f t="shared" si="4"/>
        <v>-2747.5</v>
      </c>
      <c r="N64" s="14">
        <f t="shared" si="5"/>
        <v>9278.899999999998</v>
      </c>
      <c r="O64" s="86">
        <v>-22938.899999999994</v>
      </c>
      <c r="P64" s="49">
        <f t="shared" si="2"/>
        <v>6864.900000000005</v>
      </c>
    </row>
    <row r="65" spans="1:16" ht="15.75">
      <c r="A65" s="61">
        <v>40057</v>
      </c>
      <c r="B65" s="14">
        <v>5972.1</v>
      </c>
      <c r="C65" s="14">
        <v>-16144.7</v>
      </c>
      <c r="D65" s="18">
        <v>6686.2</v>
      </c>
      <c r="E65" s="18"/>
      <c r="F65" s="20">
        <v>-2.3</v>
      </c>
      <c r="G65" s="16">
        <f t="shared" si="1"/>
        <v>-9460.8</v>
      </c>
      <c r="H65" s="71">
        <v>0</v>
      </c>
      <c r="I65" s="70">
        <v>-900</v>
      </c>
      <c r="J65" s="71">
        <v>0</v>
      </c>
      <c r="K65" s="82">
        <v>419.8</v>
      </c>
      <c r="L65" s="13">
        <f t="shared" si="3"/>
        <v>419.8</v>
      </c>
      <c r="M65" s="12">
        <f t="shared" si="4"/>
        <v>-480.2</v>
      </c>
      <c r="N65" s="14">
        <f t="shared" si="5"/>
        <v>-9941</v>
      </c>
      <c r="O65" s="86">
        <v>-5876.300000000005</v>
      </c>
      <c r="P65" s="49">
        <f t="shared" si="2"/>
        <v>-9845.200000000004</v>
      </c>
    </row>
    <row r="66" spans="1:16" ht="15.75">
      <c r="A66" s="61">
        <v>40087</v>
      </c>
      <c r="B66" s="14">
        <v>349.32793633909637</v>
      </c>
      <c r="C66" s="14">
        <v>9840.500000000002</v>
      </c>
      <c r="D66" s="18">
        <v>1745.7999999999997</v>
      </c>
      <c r="E66" s="18"/>
      <c r="F66" s="20">
        <v>305.3</v>
      </c>
      <c r="G66" s="16">
        <f t="shared" si="1"/>
        <v>11891.6</v>
      </c>
      <c r="H66" s="71">
        <v>0</v>
      </c>
      <c r="I66" s="70">
        <v>-2400</v>
      </c>
      <c r="J66" s="71">
        <v>0</v>
      </c>
      <c r="K66" s="82">
        <v>11773.6</v>
      </c>
      <c r="L66" s="13">
        <f t="shared" si="3"/>
        <v>11773.6</v>
      </c>
      <c r="M66" s="12">
        <f t="shared" si="4"/>
        <v>9373.6</v>
      </c>
      <c r="N66" s="14">
        <f t="shared" si="5"/>
        <v>21265.2</v>
      </c>
      <c r="O66" s="86">
        <v>-2396.166034314093</v>
      </c>
      <c r="P66" s="49">
        <f t="shared" si="2"/>
        <v>19218.361902025004</v>
      </c>
    </row>
    <row r="67" spans="1:16" ht="15.75">
      <c r="A67" s="61">
        <v>40118</v>
      </c>
      <c r="B67" s="14">
        <v>-1858.6</v>
      </c>
      <c r="C67" s="14">
        <v>21697.6</v>
      </c>
      <c r="D67" s="18">
        <v>-13598.5</v>
      </c>
      <c r="E67" s="18"/>
      <c r="F67" s="20">
        <v>-30.5</v>
      </c>
      <c r="G67" s="16">
        <f t="shared" si="1"/>
        <v>8068.5999999999985</v>
      </c>
      <c r="H67" s="71">
        <v>0</v>
      </c>
      <c r="I67" s="70">
        <v>-1700</v>
      </c>
      <c r="J67" s="71">
        <v>0</v>
      </c>
      <c r="K67" s="82">
        <v>-2951.8</v>
      </c>
      <c r="L67" s="13">
        <f t="shared" si="3"/>
        <v>-2951.8</v>
      </c>
      <c r="M67" s="12">
        <f t="shared" si="4"/>
        <v>-4651.8</v>
      </c>
      <c r="N67" s="14">
        <f t="shared" si="5"/>
        <v>3416.7999999999984</v>
      </c>
      <c r="O67" s="86">
        <v>15424.48235699312</v>
      </c>
      <c r="P67" s="49">
        <f t="shared" si="2"/>
        <v>16982.68235699312</v>
      </c>
    </row>
    <row r="68" spans="1:16" ht="15.75">
      <c r="A68" s="61">
        <v>40148</v>
      </c>
      <c r="B68" s="14">
        <v>2470.9</v>
      </c>
      <c r="C68" s="14">
        <v>43699.2</v>
      </c>
      <c r="D68" s="18">
        <v>-793.8</v>
      </c>
      <c r="E68" s="18"/>
      <c r="F68" s="20">
        <v>4878.4</v>
      </c>
      <c r="G68" s="16">
        <f t="shared" si="1"/>
        <v>47783.799999999996</v>
      </c>
      <c r="H68" s="71">
        <v>0</v>
      </c>
      <c r="I68" s="70">
        <v>-700</v>
      </c>
      <c r="J68" s="71">
        <v>0</v>
      </c>
      <c r="K68" s="82">
        <v>-5517.3</v>
      </c>
      <c r="L68" s="13">
        <f t="shared" si="3"/>
        <v>-5517.3</v>
      </c>
      <c r="M68" s="12">
        <f t="shared" si="4"/>
        <v>-6217.3</v>
      </c>
      <c r="N68" s="14">
        <f t="shared" si="5"/>
        <v>41566.49999999999</v>
      </c>
      <c r="O68" s="86">
        <v>-13188.399999999978</v>
      </c>
      <c r="P68" s="49">
        <f t="shared" si="2"/>
        <v>30849.000000000015</v>
      </c>
    </row>
    <row r="69" spans="1:16" ht="15.75">
      <c r="A69" s="61">
        <v>40179</v>
      </c>
      <c r="B69" s="14">
        <v>5085.0999999999985</v>
      </c>
      <c r="C69" s="14">
        <v>-47161.9</v>
      </c>
      <c r="D69" s="18">
        <v>-382.99999999999943</v>
      </c>
      <c r="E69" s="18"/>
      <c r="F69" s="20">
        <v>-1936</v>
      </c>
      <c r="G69" s="16">
        <f aca="true" t="shared" si="6" ref="G69:G80">+C69+D69+E69+F69</f>
        <v>-49480.9</v>
      </c>
      <c r="H69" s="71">
        <v>0</v>
      </c>
      <c r="I69" s="20">
        <v>0</v>
      </c>
      <c r="J69" s="71">
        <v>0</v>
      </c>
      <c r="K69" s="20">
        <v>-4709</v>
      </c>
      <c r="L69" s="13">
        <v>-4709.03899999998</v>
      </c>
      <c r="M69" s="12">
        <f>L69+I69+H69</f>
        <v>-4709.03899999998</v>
      </c>
      <c r="N69" s="14">
        <f t="shared" si="5"/>
        <v>-54189.938999999984</v>
      </c>
      <c r="O69" s="11">
        <v>13675.593999999983</v>
      </c>
      <c r="P69" s="49">
        <f aca="true" t="shared" si="7" ref="P69:P80">N69+O69+B69</f>
        <v>-35429.245</v>
      </c>
    </row>
    <row r="70" spans="1:16" ht="15.75">
      <c r="A70" s="61">
        <v>40210</v>
      </c>
      <c r="B70" s="14">
        <v>1753.726397541834</v>
      </c>
      <c r="C70" s="14">
        <v>8126.899999999998</v>
      </c>
      <c r="D70" s="18">
        <v>-2831.5000000000005</v>
      </c>
      <c r="E70" s="18"/>
      <c r="F70" s="20">
        <v>-177</v>
      </c>
      <c r="G70" s="16">
        <f t="shared" si="6"/>
        <v>5118.399999999998</v>
      </c>
      <c r="H70" s="71">
        <v>0</v>
      </c>
      <c r="I70" s="20">
        <v>0</v>
      </c>
      <c r="J70" s="71">
        <v>0</v>
      </c>
      <c r="K70" s="20">
        <v>1896.3</v>
      </c>
      <c r="L70" s="13">
        <v>1896.2590000000055</v>
      </c>
      <c r="M70" s="12">
        <f aca="true" t="shared" si="8" ref="M70:M80">L70+I70+H70</f>
        <v>1896.2590000000055</v>
      </c>
      <c r="N70" s="14">
        <f t="shared" si="5"/>
        <v>7014.659000000003</v>
      </c>
      <c r="O70" s="11">
        <v>-5605.79339754184</v>
      </c>
      <c r="P70" s="49">
        <f t="shared" si="7"/>
        <v>3162.5919999999974</v>
      </c>
    </row>
    <row r="71" spans="1:16" ht="15.75">
      <c r="A71" s="61">
        <v>40238</v>
      </c>
      <c r="B71" s="14">
        <v>7247.35391338685</v>
      </c>
      <c r="C71" s="14">
        <v>-1116.800000000001</v>
      </c>
      <c r="D71" s="18">
        <v>14737.900000000001</v>
      </c>
      <c r="E71" s="18"/>
      <c r="F71" s="20">
        <v>-403.3</v>
      </c>
      <c r="G71" s="16">
        <f t="shared" si="6"/>
        <v>13217.800000000001</v>
      </c>
      <c r="H71" s="71">
        <v>0</v>
      </c>
      <c r="I71" s="20">
        <v>-3400</v>
      </c>
      <c r="J71" s="71">
        <v>0</v>
      </c>
      <c r="K71" s="20">
        <v>-6498.3</v>
      </c>
      <c r="L71" s="13">
        <v>-6498.259000000009</v>
      </c>
      <c r="M71" s="12">
        <f t="shared" si="8"/>
        <v>-9898.25900000001</v>
      </c>
      <c r="N71" s="14">
        <f t="shared" si="5"/>
        <v>3319.540999999992</v>
      </c>
      <c r="O71" s="11">
        <v>-19859.47691338685</v>
      </c>
      <c r="P71" s="49">
        <f t="shared" si="7"/>
        <v>-9292.582000000006</v>
      </c>
    </row>
    <row r="72" spans="1:16" ht="15.75">
      <c r="A72" s="61">
        <v>40269</v>
      </c>
      <c r="B72" s="14">
        <v>5269.3</v>
      </c>
      <c r="C72" s="14">
        <v>14506.400000000009</v>
      </c>
      <c r="D72" s="18">
        <v>-7210.000000000001</v>
      </c>
      <c r="E72" s="18"/>
      <c r="F72" s="20">
        <v>204</v>
      </c>
      <c r="G72" s="16">
        <f t="shared" si="6"/>
        <v>7500.400000000008</v>
      </c>
      <c r="H72" s="71">
        <v>0</v>
      </c>
      <c r="I72" s="20">
        <v>100</v>
      </c>
      <c r="J72" s="71">
        <v>0</v>
      </c>
      <c r="K72" s="20">
        <v>5606.5</v>
      </c>
      <c r="L72" s="13">
        <v>5606.490999999998</v>
      </c>
      <c r="M72" s="12">
        <f t="shared" si="8"/>
        <v>5706.490999999998</v>
      </c>
      <c r="N72" s="14">
        <f t="shared" si="5"/>
        <v>13206.891000000007</v>
      </c>
      <c r="O72" s="11">
        <v>-6229.893000000005</v>
      </c>
      <c r="P72" s="49">
        <f t="shared" si="7"/>
        <v>12246.298000000003</v>
      </c>
    </row>
    <row r="73" spans="1:16" ht="15.75">
      <c r="A73" s="61">
        <v>40299</v>
      </c>
      <c r="B73" s="20">
        <v>0</v>
      </c>
      <c r="C73" s="14">
        <v>-17429.899999999994</v>
      </c>
      <c r="D73" s="18">
        <v>14835.6</v>
      </c>
      <c r="E73" s="18"/>
      <c r="F73" s="20">
        <v>-736.9</v>
      </c>
      <c r="G73" s="16">
        <f t="shared" si="6"/>
        <v>-3331.199999999994</v>
      </c>
      <c r="H73" s="71">
        <v>0</v>
      </c>
      <c r="I73" s="20">
        <v>3300</v>
      </c>
      <c r="J73" s="71">
        <v>0</v>
      </c>
      <c r="K73" s="20">
        <v>2137.9</v>
      </c>
      <c r="L73" s="13">
        <v>2137.9159999999974</v>
      </c>
      <c r="M73" s="12">
        <f t="shared" si="8"/>
        <v>5437.915999999997</v>
      </c>
      <c r="N73" s="14">
        <f t="shared" si="5"/>
        <v>2106.7160000000035</v>
      </c>
      <c r="O73" s="11">
        <v>6079.691999999992</v>
      </c>
      <c r="P73" s="49">
        <f t="shared" si="7"/>
        <v>8186.407999999996</v>
      </c>
    </row>
    <row r="74" spans="1:16" ht="15.75">
      <c r="A74" s="61">
        <v>40330</v>
      </c>
      <c r="B74" s="14">
        <v>768.9</v>
      </c>
      <c r="C74" s="14">
        <v>22190.3</v>
      </c>
      <c r="D74" s="18">
        <v>-9491.599999999999</v>
      </c>
      <c r="E74" s="18"/>
      <c r="F74" s="20">
        <v>1887.1</v>
      </c>
      <c r="G74" s="16">
        <f t="shared" si="6"/>
        <v>14585.800000000001</v>
      </c>
      <c r="H74" s="71">
        <v>0</v>
      </c>
      <c r="I74" s="20">
        <v>3800</v>
      </c>
      <c r="J74" s="71">
        <v>0</v>
      </c>
      <c r="K74" s="20">
        <v>17725.341999999975</v>
      </c>
      <c r="L74" s="13">
        <v>17725.341999999975</v>
      </c>
      <c r="M74" s="12">
        <f t="shared" si="8"/>
        <v>21525.341999999975</v>
      </c>
      <c r="N74" s="14">
        <f t="shared" si="5"/>
        <v>36111.14199999998</v>
      </c>
      <c r="O74" s="11">
        <v>-7490.398999999981</v>
      </c>
      <c r="P74" s="49">
        <f t="shared" si="7"/>
        <v>29389.642999999996</v>
      </c>
    </row>
    <row r="75" spans="1:16" ht="15.75">
      <c r="A75" s="61">
        <v>40360</v>
      </c>
      <c r="B75" s="20">
        <v>0</v>
      </c>
      <c r="C75" s="14">
        <v>21148.999999999996</v>
      </c>
      <c r="D75" s="18">
        <v>-900.6000000000008</v>
      </c>
      <c r="E75" s="18"/>
      <c r="F75" s="20">
        <v>1247.8</v>
      </c>
      <c r="G75" s="16">
        <f t="shared" si="6"/>
        <v>21496.199999999993</v>
      </c>
      <c r="H75" s="71">
        <v>0</v>
      </c>
      <c r="I75" s="20">
        <v>-1700</v>
      </c>
      <c r="J75" s="71">
        <v>0</v>
      </c>
      <c r="K75" s="20">
        <v>11174.4</v>
      </c>
      <c r="L75" s="13">
        <v>11174.410999999993</v>
      </c>
      <c r="M75" s="12">
        <f t="shared" si="8"/>
        <v>9474.410999999993</v>
      </c>
      <c r="N75" s="14">
        <f t="shared" si="5"/>
        <v>30970.610999999986</v>
      </c>
      <c r="O75" s="11">
        <v>-29010.228</v>
      </c>
      <c r="P75" s="49">
        <f t="shared" si="7"/>
        <v>1960.382999999987</v>
      </c>
    </row>
    <row r="76" spans="1:16" ht="15.75">
      <c r="A76" s="61">
        <v>40391</v>
      </c>
      <c r="B76" s="14">
        <v>15092.699999999999</v>
      </c>
      <c r="C76" s="14">
        <v>-8352</v>
      </c>
      <c r="D76" s="18">
        <v>10524</v>
      </c>
      <c r="E76" s="18"/>
      <c r="F76" s="20">
        <v>-637.1</v>
      </c>
      <c r="G76" s="16">
        <f t="shared" si="6"/>
        <v>1534.9</v>
      </c>
      <c r="H76" s="71">
        <v>0</v>
      </c>
      <c r="I76" s="20">
        <v>4100</v>
      </c>
      <c r="J76" s="71">
        <v>0</v>
      </c>
      <c r="K76" s="20">
        <v>-11124.593999999983</v>
      </c>
      <c r="L76" s="13">
        <v>-11124.593999999983</v>
      </c>
      <c r="M76" s="12">
        <f t="shared" si="8"/>
        <v>-7024.593999999983</v>
      </c>
      <c r="N76" s="14">
        <f t="shared" si="5"/>
        <v>-5489.693999999983</v>
      </c>
      <c r="O76" s="11">
        <v>24445.25099999999</v>
      </c>
      <c r="P76" s="49">
        <f t="shared" si="7"/>
        <v>34048.257000000005</v>
      </c>
    </row>
    <row r="77" spans="1:16" ht="15.75">
      <c r="A77" s="61">
        <v>40422</v>
      </c>
      <c r="B77" s="14">
        <v>72.9</v>
      </c>
      <c r="C77" s="14">
        <v>8769.6</v>
      </c>
      <c r="D77" s="18">
        <v>10691.4</v>
      </c>
      <c r="E77" s="18"/>
      <c r="F77" s="20">
        <v>-647</v>
      </c>
      <c r="G77" s="16">
        <f t="shared" si="6"/>
        <v>18814</v>
      </c>
      <c r="H77" s="71">
        <v>0</v>
      </c>
      <c r="I77" s="20">
        <v>200</v>
      </c>
      <c r="J77" s="71">
        <v>0</v>
      </c>
      <c r="K77" s="20">
        <v>-4588.141000000003</v>
      </c>
      <c r="L77" s="13">
        <v>-4588.141000000003</v>
      </c>
      <c r="M77" s="12">
        <f t="shared" si="8"/>
        <v>-4388.141000000003</v>
      </c>
      <c r="N77" s="14">
        <f t="shared" si="5"/>
        <v>14425.858999999997</v>
      </c>
      <c r="O77" s="11">
        <v>-6096.5839999999935</v>
      </c>
      <c r="P77" s="49">
        <f t="shared" si="7"/>
        <v>8402.175000000003</v>
      </c>
    </row>
    <row r="78" spans="1:16" ht="15.75">
      <c r="A78" s="61">
        <v>40452</v>
      </c>
      <c r="B78" s="14">
        <v>2920.3149999999996</v>
      </c>
      <c r="C78" s="14">
        <v>-12468.800000000008</v>
      </c>
      <c r="D78" s="18">
        <v>9062.400000000001</v>
      </c>
      <c r="E78" s="18"/>
      <c r="F78" s="20">
        <v>26.700000000000728</v>
      </c>
      <c r="G78" s="16">
        <f t="shared" si="6"/>
        <v>-3379.700000000006</v>
      </c>
      <c r="H78" s="71">
        <v>0</v>
      </c>
      <c r="I78" s="20">
        <v>800</v>
      </c>
      <c r="J78" s="71">
        <v>0</v>
      </c>
      <c r="K78" s="20">
        <v>11192.069000000076</v>
      </c>
      <c r="L78" s="13">
        <v>11192.069000000076</v>
      </c>
      <c r="M78" s="12">
        <f t="shared" si="8"/>
        <v>11992.069000000076</v>
      </c>
      <c r="N78" s="14">
        <f t="shared" si="5"/>
        <v>8612.36900000007</v>
      </c>
      <c r="O78" s="11">
        <v>-7652.566000000074</v>
      </c>
      <c r="P78" s="49">
        <f t="shared" si="7"/>
        <v>3880.117999999995</v>
      </c>
    </row>
    <row r="79" spans="1:16" ht="15.75">
      <c r="A79" s="61">
        <v>40483</v>
      </c>
      <c r="B79" s="14">
        <v>10054.3244100501</v>
      </c>
      <c r="C79" s="14">
        <v>13421.800000000003</v>
      </c>
      <c r="D79" s="18">
        <v>-847.1000000000015</v>
      </c>
      <c r="E79" s="18"/>
      <c r="F79" s="20">
        <v>770.5999999999985</v>
      </c>
      <c r="G79" s="16">
        <f t="shared" si="6"/>
        <v>13345.3</v>
      </c>
      <c r="H79" s="71">
        <v>0</v>
      </c>
      <c r="I79" s="20">
        <v>50</v>
      </c>
      <c r="J79" s="71">
        <v>0</v>
      </c>
      <c r="K79" s="20">
        <v>5950.211999999941</v>
      </c>
      <c r="L79" s="13">
        <v>5950.211999999941</v>
      </c>
      <c r="M79" s="12">
        <f t="shared" si="8"/>
        <v>6000.211999999941</v>
      </c>
      <c r="N79" s="14">
        <f>+G79+M79</f>
        <v>19345.51199999994</v>
      </c>
      <c r="O79" s="11">
        <v>-16666.18598952284</v>
      </c>
      <c r="P79" s="49">
        <f t="shared" si="7"/>
        <v>12733.6504205272</v>
      </c>
    </row>
    <row r="80" spans="1:16" ht="15.75">
      <c r="A80" s="61">
        <v>40513</v>
      </c>
      <c r="B80" s="14">
        <v>41494.180279021224</v>
      </c>
      <c r="C80" s="14">
        <v>-9395.899999999998</v>
      </c>
      <c r="D80" s="18">
        <v>-342.1024669999955</v>
      </c>
      <c r="E80" s="18">
        <v>-497.3</v>
      </c>
      <c r="F80" s="20">
        <v>3802</v>
      </c>
      <c r="G80" s="16">
        <f t="shared" si="6"/>
        <v>-6433.302466999992</v>
      </c>
      <c r="H80" s="71">
        <v>0</v>
      </c>
      <c r="I80" s="20">
        <v>-1083.2999999999993</v>
      </c>
      <c r="J80" s="71">
        <v>0</v>
      </c>
      <c r="K80" s="20">
        <v>-28762.688000000006</v>
      </c>
      <c r="L80" s="20">
        <v>-28762.688000000006</v>
      </c>
      <c r="M80" s="12">
        <f t="shared" si="8"/>
        <v>-29845.988000000005</v>
      </c>
      <c r="N80" s="14">
        <f>+G80+M80</f>
        <v>-36279.290467</v>
      </c>
      <c r="O80" s="11">
        <v>-95469.81381202124</v>
      </c>
      <c r="P80" s="49">
        <f t="shared" si="7"/>
        <v>-90254.92400000001</v>
      </c>
    </row>
    <row r="81" spans="1:16" ht="15.75">
      <c r="A81" s="61">
        <v>40544</v>
      </c>
      <c r="B81" s="14">
        <v>1675.9103335006266</v>
      </c>
      <c r="C81" s="14">
        <v>-22381.500000000004</v>
      </c>
      <c r="D81" s="18">
        <v>7369.902466999996</v>
      </c>
      <c r="E81" s="18">
        <v>24.616666666666674</v>
      </c>
      <c r="F81" s="20">
        <v>-3412.2999999999993</v>
      </c>
      <c r="G81" s="16">
        <f aca="true" t="shared" si="9" ref="G81:G116">C81+D81+E81+F81</f>
        <v>-18399.28086633334</v>
      </c>
      <c r="H81" s="17">
        <v>0</v>
      </c>
      <c r="I81" s="20">
        <v>-960.1000000000022</v>
      </c>
      <c r="J81" s="14">
        <v>0</v>
      </c>
      <c r="K81" s="82">
        <v>-16933.3210000001</v>
      </c>
      <c r="L81" s="13">
        <f aca="true" t="shared" si="10" ref="L81:L115">+J81+K81</f>
        <v>-16933.3210000001</v>
      </c>
      <c r="M81" s="12">
        <f aca="true" t="shared" si="11" ref="M81:M136">L81+I81+H81</f>
        <v>-17893.421000000104</v>
      </c>
      <c r="N81" s="14">
        <f aca="true" t="shared" si="12" ref="N81:N116">+G81+M81</f>
        <v>-36292.701866333446</v>
      </c>
      <c r="O81" s="86">
        <v>34735.0692813852</v>
      </c>
      <c r="P81" s="49">
        <f aca="true" t="shared" si="13" ref="P81:P116">B81+N81+O81</f>
        <v>118.27774855238385</v>
      </c>
    </row>
    <row r="82" spans="1:16" ht="15.75">
      <c r="A82" s="61">
        <v>40575</v>
      </c>
      <c r="B82" s="14">
        <v>1851.6173822558176</v>
      </c>
      <c r="C82" s="14">
        <v>-45612.49999999997</v>
      </c>
      <c r="D82" s="18">
        <v>11427.100000000002</v>
      </c>
      <c r="E82" s="18">
        <v>24.616666666666674</v>
      </c>
      <c r="F82" s="20">
        <v>-479.2000000000007</v>
      </c>
      <c r="G82" s="16">
        <f t="shared" si="9"/>
        <v>-34639.98333333329</v>
      </c>
      <c r="H82" s="17">
        <v>0</v>
      </c>
      <c r="I82" s="20">
        <v>-3831.7999999999993</v>
      </c>
      <c r="J82" s="14">
        <v>0</v>
      </c>
      <c r="K82" s="82">
        <v>3493.1490000000013</v>
      </c>
      <c r="L82" s="13">
        <f t="shared" si="10"/>
        <v>3493.1490000000013</v>
      </c>
      <c r="M82" s="12">
        <f t="shared" si="11"/>
        <v>-338.650999999998</v>
      </c>
      <c r="N82" s="14">
        <f t="shared" si="12"/>
        <v>-34978.63433333329</v>
      </c>
      <c r="O82" s="86">
        <v>18387.203032191843</v>
      </c>
      <c r="P82" s="49">
        <f t="shared" si="13"/>
        <v>-14739.81391888563</v>
      </c>
    </row>
    <row r="83" spans="1:16" ht="15.75">
      <c r="A83" s="61">
        <v>40603</v>
      </c>
      <c r="B83" s="14">
        <v>3700.532757168775</v>
      </c>
      <c r="C83" s="14">
        <v>25627.29999999999</v>
      </c>
      <c r="D83" s="18">
        <v>-11332.599999999999</v>
      </c>
      <c r="E83" s="18">
        <v>24.616666666666674</v>
      </c>
      <c r="F83" s="20">
        <v>1712.7000000000007</v>
      </c>
      <c r="G83" s="16">
        <f t="shared" si="9"/>
        <v>16032.016666666657</v>
      </c>
      <c r="H83" s="17">
        <v>0</v>
      </c>
      <c r="I83" s="20">
        <v>3720</v>
      </c>
      <c r="J83" s="14">
        <v>0</v>
      </c>
      <c r="K83" s="82">
        <v>8841.417000000016</v>
      </c>
      <c r="L83" s="13">
        <f t="shared" si="10"/>
        <v>8841.417000000016</v>
      </c>
      <c r="M83" s="12">
        <f t="shared" si="11"/>
        <v>12561.417000000016</v>
      </c>
      <c r="N83" s="14">
        <f t="shared" si="12"/>
        <v>28593.43366666667</v>
      </c>
      <c r="O83" s="86">
        <v>-33604.5376204443</v>
      </c>
      <c r="P83" s="49">
        <f t="shared" si="13"/>
        <v>-1310.5711966088566</v>
      </c>
    </row>
    <row r="84" spans="1:16" ht="15.75">
      <c r="A84" s="61">
        <v>40634</v>
      </c>
      <c r="B84" s="14">
        <v>10432.418952737</v>
      </c>
      <c r="C84" s="14">
        <v>-4853.10000000002</v>
      </c>
      <c r="D84" s="18">
        <v>5096.9000000000015</v>
      </c>
      <c r="E84" s="18">
        <v>24.616666666666617</v>
      </c>
      <c r="F84" s="20">
        <v>2914.1000000000004</v>
      </c>
      <c r="G84" s="16">
        <f t="shared" si="9"/>
        <v>3182.5166666666482</v>
      </c>
      <c r="H84" s="17">
        <v>0</v>
      </c>
      <c r="I84" s="20">
        <v>800</v>
      </c>
      <c r="J84" s="14">
        <v>0</v>
      </c>
      <c r="K84" s="82">
        <v>3475.9459999999817</v>
      </c>
      <c r="L84" s="13">
        <f t="shared" si="10"/>
        <v>3475.9459999999817</v>
      </c>
      <c r="M84" s="12">
        <f t="shared" si="11"/>
        <v>4275.945999999982</v>
      </c>
      <c r="N84" s="14">
        <f t="shared" si="12"/>
        <v>7458.46266666663</v>
      </c>
      <c r="O84" s="86">
        <v>394.9409957357602</v>
      </c>
      <c r="P84" s="49">
        <f t="shared" si="13"/>
        <v>18285.82261513939</v>
      </c>
    </row>
    <row r="85" spans="1:16" ht="15.75">
      <c r="A85" s="61">
        <v>40664</v>
      </c>
      <c r="B85" s="14">
        <v>6628.999345609151</v>
      </c>
      <c r="C85" s="14">
        <v>13837.499999999982</v>
      </c>
      <c r="D85" s="18">
        <v>2409.999999999992</v>
      </c>
      <c r="E85" s="18">
        <v>24.616666666666674</v>
      </c>
      <c r="F85" s="20">
        <v>1790.800000000001</v>
      </c>
      <c r="G85" s="16">
        <f t="shared" si="9"/>
        <v>18062.916666666642</v>
      </c>
      <c r="H85" s="17">
        <v>0</v>
      </c>
      <c r="I85" s="20">
        <v>-18.200000000000728</v>
      </c>
      <c r="J85" s="14">
        <v>0</v>
      </c>
      <c r="K85" s="82">
        <v>7384.0370000000075</v>
      </c>
      <c r="L85" s="13">
        <f t="shared" si="10"/>
        <v>7384.0370000000075</v>
      </c>
      <c r="M85" s="12">
        <f t="shared" si="11"/>
        <v>7365.837000000007</v>
      </c>
      <c r="N85" s="14">
        <f t="shared" si="12"/>
        <v>25428.75366666665</v>
      </c>
      <c r="O85" s="86">
        <v>-21786.48855047621</v>
      </c>
      <c r="P85" s="49">
        <f t="shared" si="13"/>
        <v>10271.26446179959</v>
      </c>
    </row>
    <row r="86" spans="1:16" ht="15.75">
      <c r="A86" s="61">
        <v>40695</v>
      </c>
      <c r="B86" s="14">
        <v>659.7093980146701</v>
      </c>
      <c r="C86" s="14">
        <v>7807.500000000029</v>
      </c>
      <c r="D86" s="18">
        <v>-4514.800000000004</v>
      </c>
      <c r="E86" s="18">
        <v>24.616666666666674</v>
      </c>
      <c r="F86" s="20">
        <v>-1335.9000000000015</v>
      </c>
      <c r="G86" s="16">
        <f t="shared" si="9"/>
        <v>1981.4166666666906</v>
      </c>
      <c r="H86" s="17">
        <v>0</v>
      </c>
      <c r="I86" s="20">
        <v>1243.5</v>
      </c>
      <c r="J86" s="14">
        <v>0</v>
      </c>
      <c r="K86" s="82">
        <v>-23724.550000000003</v>
      </c>
      <c r="L86" s="13">
        <f t="shared" si="10"/>
        <v>-23724.550000000003</v>
      </c>
      <c r="M86" s="12">
        <f t="shared" si="11"/>
        <v>-22481.050000000003</v>
      </c>
      <c r="N86" s="14">
        <f t="shared" si="12"/>
        <v>-20499.633333333313</v>
      </c>
      <c r="O86" s="86">
        <v>30725.68298325698</v>
      </c>
      <c r="P86" s="49">
        <f t="shared" si="13"/>
        <v>10885.759047938336</v>
      </c>
    </row>
    <row r="87" spans="1:16" ht="15.75">
      <c r="A87" s="61">
        <v>40725</v>
      </c>
      <c r="B87" s="14">
        <v>6783.3</v>
      </c>
      <c r="C87" s="14">
        <v>16879.600000000006</v>
      </c>
      <c r="D87" s="18">
        <v>153.60000000000082</v>
      </c>
      <c r="E87" s="18">
        <v>-84.34999999999997</v>
      </c>
      <c r="F87" s="20">
        <v>-1696.3999999999996</v>
      </c>
      <c r="G87" s="16">
        <f t="shared" si="9"/>
        <v>15252.45000000001</v>
      </c>
      <c r="H87" s="17">
        <v>0</v>
      </c>
      <c r="I87" s="20">
        <v>9700</v>
      </c>
      <c r="J87" s="14">
        <v>0</v>
      </c>
      <c r="K87" s="82">
        <v>53292.949000000015</v>
      </c>
      <c r="L87" s="13">
        <f t="shared" si="10"/>
        <v>53292.949000000015</v>
      </c>
      <c r="M87" s="12">
        <f t="shared" si="11"/>
        <v>62992.949000000015</v>
      </c>
      <c r="N87" s="14">
        <f t="shared" si="12"/>
        <v>78245.39900000002</v>
      </c>
      <c r="O87" s="86">
        <v>-49164.34311445619</v>
      </c>
      <c r="P87" s="49">
        <f t="shared" si="13"/>
        <v>35864.35588554383</v>
      </c>
    </row>
    <row r="88" spans="1:16" ht="15.75">
      <c r="A88" s="61">
        <v>40756</v>
      </c>
      <c r="B88" s="14">
        <v>1161.32824274568</v>
      </c>
      <c r="C88" s="14">
        <v>8573.099999999993</v>
      </c>
      <c r="D88" s="18">
        <v>-13719.5</v>
      </c>
      <c r="E88" s="18">
        <v>-84.34999999999997</v>
      </c>
      <c r="F88" s="20">
        <v>-2361.8999999999996</v>
      </c>
      <c r="G88" s="16">
        <f t="shared" si="9"/>
        <v>-7592.650000000007</v>
      </c>
      <c r="H88" s="17">
        <v>0</v>
      </c>
      <c r="I88" s="20">
        <v>456.5</v>
      </c>
      <c r="J88" s="14">
        <v>0</v>
      </c>
      <c r="K88" s="82">
        <v>-25946.675000000017</v>
      </c>
      <c r="L88" s="13">
        <f t="shared" si="10"/>
        <v>-25946.675000000017</v>
      </c>
      <c r="M88" s="12">
        <f t="shared" si="11"/>
        <v>-25490.175000000017</v>
      </c>
      <c r="N88" s="14">
        <f t="shared" si="12"/>
        <v>-33082.825000000026</v>
      </c>
      <c r="O88" s="86">
        <v>24518.409956063144</v>
      </c>
      <c r="P88" s="49">
        <f t="shared" si="13"/>
        <v>-7403.0868011912025</v>
      </c>
    </row>
    <row r="89" spans="1:16" ht="15.75">
      <c r="A89" s="61">
        <v>40787</v>
      </c>
      <c r="B89" s="14">
        <v>1341.8127357718054</v>
      </c>
      <c r="C89" s="14">
        <v>4559.400000000012</v>
      </c>
      <c r="D89" s="18">
        <v>2213.0000000000014</v>
      </c>
      <c r="E89" s="18">
        <v>-84.35000000000014</v>
      </c>
      <c r="F89" s="20">
        <v>-844.3000000000011</v>
      </c>
      <c r="G89" s="16">
        <f t="shared" si="9"/>
        <v>5843.750000000013</v>
      </c>
      <c r="H89" s="17">
        <v>0</v>
      </c>
      <c r="I89" s="20">
        <v>4100</v>
      </c>
      <c r="J89" s="14">
        <v>0</v>
      </c>
      <c r="K89" s="82">
        <v>8377.576000000001</v>
      </c>
      <c r="L89" s="13">
        <f t="shared" si="10"/>
        <v>8377.576000000001</v>
      </c>
      <c r="M89" s="12">
        <f t="shared" si="11"/>
        <v>12477.576000000001</v>
      </c>
      <c r="N89" s="14">
        <f t="shared" si="12"/>
        <v>18321.326000000015</v>
      </c>
      <c r="O89" s="86">
        <v>-5331.922082263673</v>
      </c>
      <c r="P89" s="49">
        <f t="shared" si="13"/>
        <v>14331.216653508147</v>
      </c>
    </row>
    <row r="90" spans="1:16" ht="15.75">
      <c r="A90" s="61">
        <v>40817</v>
      </c>
      <c r="B90" s="14">
        <v>4783.65864390247</v>
      </c>
      <c r="C90" s="14">
        <v>19655.500000000004</v>
      </c>
      <c r="D90" s="18">
        <v>-6370.700000000002</v>
      </c>
      <c r="E90" s="18">
        <v>-84.34999999999991</v>
      </c>
      <c r="F90" s="20">
        <v>1079.1000000000004</v>
      </c>
      <c r="G90" s="16">
        <f t="shared" si="9"/>
        <v>14279.550000000003</v>
      </c>
      <c r="H90" s="17">
        <v>0</v>
      </c>
      <c r="I90" s="20">
        <v>-2100</v>
      </c>
      <c r="J90" s="14">
        <v>0</v>
      </c>
      <c r="K90" s="82">
        <v>21086.814000000006</v>
      </c>
      <c r="L90" s="13">
        <f t="shared" si="10"/>
        <v>21086.814000000006</v>
      </c>
      <c r="M90" s="12">
        <f t="shared" si="11"/>
        <v>18986.814000000006</v>
      </c>
      <c r="N90" s="14">
        <f t="shared" si="12"/>
        <v>33266.36400000001</v>
      </c>
      <c r="O90" s="86">
        <v>-23854.49000000004</v>
      </c>
      <c r="P90" s="49">
        <f t="shared" si="13"/>
        <v>14195.532643902436</v>
      </c>
    </row>
    <row r="91" spans="1:16" ht="15.75">
      <c r="A91" s="61">
        <v>40848</v>
      </c>
      <c r="B91" s="14">
        <v>-396.7</v>
      </c>
      <c r="C91" s="14">
        <v>-9409.000000000007</v>
      </c>
      <c r="D91" s="18">
        <v>-12736.799999999992</v>
      </c>
      <c r="E91" s="18">
        <v>-84.35000000000002</v>
      </c>
      <c r="F91" s="20">
        <v>398</v>
      </c>
      <c r="G91" s="16">
        <f t="shared" si="9"/>
        <v>-21832.149999999998</v>
      </c>
      <c r="H91" s="17">
        <v>0</v>
      </c>
      <c r="I91" s="22">
        <v>5200</v>
      </c>
      <c r="J91" s="14">
        <v>0</v>
      </c>
      <c r="K91" s="85">
        <v>1039.5689999999595</v>
      </c>
      <c r="L91" s="13">
        <f t="shared" si="10"/>
        <v>1039.5689999999595</v>
      </c>
      <c r="M91" s="12">
        <f t="shared" si="11"/>
        <v>6239.5689999999595</v>
      </c>
      <c r="N91" s="14">
        <f t="shared" si="12"/>
        <v>-15592.581000000038</v>
      </c>
      <c r="O91" s="90">
        <v>9893.187460860703</v>
      </c>
      <c r="P91" s="49">
        <f t="shared" si="13"/>
        <v>-6096.093539139336</v>
      </c>
    </row>
    <row r="92" spans="1:16" ht="15.75">
      <c r="A92" s="61">
        <v>40878</v>
      </c>
      <c r="B92" s="14">
        <v>15413.595999999998</v>
      </c>
      <c r="C92" s="14">
        <v>68062.09999999998</v>
      </c>
      <c r="D92" s="18">
        <v>-6156.300000000008</v>
      </c>
      <c r="E92" s="18">
        <v>-89.94999999999993</v>
      </c>
      <c r="F92" s="20">
        <v>2379.5</v>
      </c>
      <c r="G92" s="16">
        <f t="shared" si="9"/>
        <v>64195.34999999997</v>
      </c>
      <c r="H92" s="17">
        <v>0</v>
      </c>
      <c r="I92" s="22">
        <v>60</v>
      </c>
      <c r="J92" s="14">
        <v>0</v>
      </c>
      <c r="K92" s="82">
        <v>-18947.50299999996</v>
      </c>
      <c r="L92" s="13">
        <f t="shared" si="10"/>
        <v>-18947.50299999996</v>
      </c>
      <c r="M92" s="12">
        <f t="shared" si="11"/>
        <v>-18887.50299999996</v>
      </c>
      <c r="N92" s="14">
        <f t="shared" si="12"/>
        <v>45307.84700000001</v>
      </c>
      <c r="O92" s="86">
        <v>-53289.44415168791</v>
      </c>
      <c r="P92" s="49">
        <f t="shared" si="13"/>
        <v>7431.998848312098</v>
      </c>
    </row>
    <row r="93" spans="1:16" ht="15.75">
      <c r="A93" s="61">
        <v>40909</v>
      </c>
      <c r="B93" s="20">
        <v>3029.48806509202</v>
      </c>
      <c r="C93" s="14">
        <v>-70851.19999999998</v>
      </c>
      <c r="D93" s="18">
        <v>989.6999999999989</v>
      </c>
      <c r="E93" s="18">
        <v>-112.75</v>
      </c>
      <c r="F93" s="18">
        <v>-1530.6000000000004</v>
      </c>
      <c r="G93" s="16">
        <f t="shared" si="9"/>
        <v>-71504.84999999999</v>
      </c>
      <c r="H93" s="17">
        <v>0</v>
      </c>
      <c r="I93" s="20">
        <v>-2066.699999999997</v>
      </c>
      <c r="J93" s="19">
        <v>0</v>
      </c>
      <c r="K93" s="82">
        <v>11644.849994999997</v>
      </c>
      <c r="L93" s="13">
        <f t="shared" si="10"/>
        <v>11644.849994999997</v>
      </c>
      <c r="M93" s="12">
        <f t="shared" si="11"/>
        <v>9578.149995</v>
      </c>
      <c r="N93" s="14">
        <f t="shared" si="12"/>
        <v>-61926.70000499999</v>
      </c>
      <c r="O93" s="86">
        <v>8560.961352198141</v>
      </c>
      <c r="P93" s="49">
        <f t="shared" si="13"/>
        <v>-50336.25058770983</v>
      </c>
    </row>
    <row r="94" spans="1:16" ht="15.75">
      <c r="A94" s="61">
        <v>40940</v>
      </c>
      <c r="B94" s="20">
        <v>592.42908241671</v>
      </c>
      <c r="C94" s="14">
        <v>-6502.500000000011</v>
      </c>
      <c r="D94" s="18">
        <v>-6407.299999999989</v>
      </c>
      <c r="E94" s="18">
        <v>-112.75</v>
      </c>
      <c r="F94" s="18">
        <v>-47.399999999999636</v>
      </c>
      <c r="G94" s="16">
        <f t="shared" si="9"/>
        <v>-13069.949999999999</v>
      </c>
      <c r="H94" s="17">
        <v>0</v>
      </c>
      <c r="I94" s="20">
        <v>-1460</v>
      </c>
      <c r="J94" s="19">
        <v>0</v>
      </c>
      <c r="K94" s="82">
        <v>-7523.777262999996</v>
      </c>
      <c r="L94" s="13">
        <f t="shared" si="10"/>
        <v>-7523.777262999996</v>
      </c>
      <c r="M94" s="12">
        <f t="shared" si="11"/>
        <v>-8983.777262999996</v>
      </c>
      <c r="N94" s="14">
        <f t="shared" si="12"/>
        <v>-22053.727262999993</v>
      </c>
      <c r="O94" s="86">
        <v>36080.35388707535</v>
      </c>
      <c r="P94" s="49">
        <f t="shared" si="13"/>
        <v>14619.055706492065</v>
      </c>
    </row>
    <row r="95" spans="1:16" ht="15.75">
      <c r="A95" s="61">
        <v>40969</v>
      </c>
      <c r="B95" s="20">
        <v>1022.1110552929299</v>
      </c>
      <c r="C95" s="14">
        <v>24692.399999999987</v>
      </c>
      <c r="D95" s="18">
        <v>-23457.199999999997</v>
      </c>
      <c r="E95" s="18">
        <v>-112.75</v>
      </c>
      <c r="F95" s="18">
        <v>-633.5</v>
      </c>
      <c r="G95" s="16">
        <f t="shared" si="9"/>
        <v>488.9499999999898</v>
      </c>
      <c r="H95" s="17">
        <v>0</v>
      </c>
      <c r="I95" s="20">
        <v>3000</v>
      </c>
      <c r="J95" s="19">
        <v>0</v>
      </c>
      <c r="K95" s="82">
        <v>37641.237479999996</v>
      </c>
      <c r="L95" s="13">
        <f t="shared" si="10"/>
        <v>37641.237479999996</v>
      </c>
      <c r="M95" s="12">
        <f t="shared" si="11"/>
        <v>40641.237479999996</v>
      </c>
      <c r="N95" s="14">
        <f t="shared" si="12"/>
        <v>41130.187479999986</v>
      </c>
      <c r="O95" s="86">
        <v>-45455.770082688934</v>
      </c>
      <c r="P95" s="49">
        <f t="shared" si="13"/>
        <v>-3303.471547396017</v>
      </c>
    </row>
    <row r="96" spans="1:16" ht="15.75">
      <c r="A96" s="61">
        <v>41000</v>
      </c>
      <c r="B96" s="20">
        <v>3034.6954622001526</v>
      </c>
      <c r="C96" s="14">
        <v>14323</v>
      </c>
      <c r="D96" s="18">
        <v>14227.59999999999</v>
      </c>
      <c r="E96" s="18">
        <v>-112.75</v>
      </c>
      <c r="F96" s="18">
        <v>2308.1000000000004</v>
      </c>
      <c r="G96" s="16">
        <f t="shared" si="9"/>
        <v>30745.94999999999</v>
      </c>
      <c r="H96" s="17">
        <v>0</v>
      </c>
      <c r="I96" s="20">
        <v>400</v>
      </c>
      <c r="J96" s="19">
        <v>0</v>
      </c>
      <c r="K96" s="82">
        <v>-15503.154488999993</v>
      </c>
      <c r="L96" s="13">
        <f t="shared" si="10"/>
        <v>-15503.154488999993</v>
      </c>
      <c r="M96" s="12">
        <f t="shared" si="11"/>
        <v>-15103.154488999993</v>
      </c>
      <c r="N96" s="14">
        <f t="shared" si="12"/>
        <v>15642.795510999997</v>
      </c>
      <c r="O96" s="86">
        <v>-6120.673895276044</v>
      </c>
      <c r="P96" s="49">
        <f t="shared" si="13"/>
        <v>12556.817077924106</v>
      </c>
    </row>
    <row r="97" spans="1:16" ht="15.75">
      <c r="A97" s="61">
        <v>41030</v>
      </c>
      <c r="B97" s="20">
        <v>4443.408322574099</v>
      </c>
      <c r="C97" s="14">
        <v>-20086.1</v>
      </c>
      <c r="D97" s="18">
        <v>208.6999999999971</v>
      </c>
      <c r="E97" s="18">
        <v>-112.74999999999977</v>
      </c>
      <c r="F97" s="18">
        <v>-1773.2000000000007</v>
      </c>
      <c r="G97" s="16">
        <f t="shared" si="9"/>
        <v>-21763.350000000002</v>
      </c>
      <c r="H97" s="17">
        <v>0</v>
      </c>
      <c r="I97" s="20">
        <v>8600</v>
      </c>
      <c r="J97" s="19">
        <v>0</v>
      </c>
      <c r="K97" s="82">
        <v>29710.461741000036</v>
      </c>
      <c r="L97" s="13">
        <f t="shared" si="10"/>
        <v>29710.461741000036</v>
      </c>
      <c r="M97" s="12">
        <f t="shared" si="11"/>
        <v>38310.461741000036</v>
      </c>
      <c r="N97" s="14">
        <f t="shared" si="12"/>
        <v>16547.111741000033</v>
      </c>
      <c r="O97" s="86">
        <v>-5462.010108608524</v>
      </c>
      <c r="P97" s="49">
        <f t="shared" si="13"/>
        <v>15528.509954965608</v>
      </c>
    </row>
    <row r="98" spans="1:16" ht="15.75">
      <c r="A98" s="61">
        <v>41061</v>
      </c>
      <c r="B98" s="20">
        <v>-267.2849067848</v>
      </c>
      <c r="C98" s="14">
        <v>20204.999999999993</v>
      </c>
      <c r="D98" s="18">
        <v>-4200.299999999993</v>
      </c>
      <c r="E98" s="18">
        <v>-112.75000000000023</v>
      </c>
      <c r="F98" s="18">
        <v>4242.699999999999</v>
      </c>
      <c r="G98" s="16">
        <f t="shared" si="9"/>
        <v>20134.65</v>
      </c>
      <c r="H98" s="17">
        <v>0</v>
      </c>
      <c r="I98" s="20">
        <v>2320</v>
      </c>
      <c r="J98" s="19">
        <v>0</v>
      </c>
      <c r="K98" s="82">
        <v>-13178.091678000084</v>
      </c>
      <c r="L98" s="13">
        <f t="shared" si="10"/>
        <v>-13178.091678000084</v>
      </c>
      <c r="M98" s="12">
        <f t="shared" si="11"/>
        <v>-10858.091678000084</v>
      </c>
      <c r="N98" s="14">
        <f t="shared" si="12"/>
        <v>9276.558321999917</v>
      </c>
      <c r="O98" s="86">
        <v>-841.6952965736856</v>
      </c>
      <c r="P98" s="49">
        <f t="shared" si="13"/>
        <v>8167.5781186414315</v>
      </c>
    </row>
    <row r="99" spans="1:16" ht="15.75">
      <c r="A99" s="61">
        <v>41091</v>
      </c>
      <c r="B99" s="20">
        <v>11860.27891648023</v>
      </c>
      <c r="C99" s="14">
        <v>16097.400000000009</v>
      </c>
      <c r="D99" s="18">
        <v>-15278.199999999997</v>
      </c>
      <c r="E99" s="18">
        <v>68.75</v>
      </c>
      <c r="F99" s="18">
        <v>-1771.3999999999978</v>
      </c>
      <c r="G99" s="16">
        <f t="shared" si="9"/>
        <v>-883.4499999999862</v>
      </c>
      <c r="H99" s="17">
        <v>0</v>
      </c>
      <c r="I99" s="20">
        <v>-2123.300000000003</v>
      </c>
      <c r="J99" s="19">
        <v>0</v>
      </c>
      <c r="K99" s="82">
        <v>20664.674251000106</v>
      </c>
      <c r="L99" s="13">
        <f t="shared" si="10"/>
        <v>20664.674251000106</v>
      </c>
      <c r="M99" s="12">
        <f t="shared" si="11"/>
        <v>18541.374251000103</v>
      </c>
      <c r="N99" s="14">
        <f t="shared" si="12"/>
        <v>17657.924251000117</v>
      </c>
      <c r="O99" s="86">
        <v>-6723.4458863558575</v>
      </c>
      <c r="P99" s="49">
        <f t="shared" si="13"/>
        <v>22794.75728112449</v>
      </c>
    </row>
    <row r="100" spans="1:16" ht="15.75">
      <c r="A100" s="61">
        <v>41122</v>
      </c>
      <c r="B100" s="20">
        <v>3190.411101270302</v>
      </c>
      <c r="C100" s="14">
        <v>12082</v>
      </c>
      <c r="D100" s="18">
        <v>-8953.400000000005</v>
      </c>
      <c r="E100" s="18">
        <v>68.75</v>
      </c>
      <c r="F100" s="18">
        <v>-2476.9000000000015</v>
      </c>
      <c r="G100" s="16">
        <f t="shared" si="9"/>
        <v>720.4499999999935</v>
      </c>
      <c r="H100" s="17">
        <v>0</v>
      </c>
      <c r="I100" s="20">
        <v>3709.2000000000044</v>
      </c>
      <c r="J100" s="19">
        <v>0</v>
      </c>
      <c r="K100" s="82">
        <v>15593.266799999983</v>
      </c>
      <c r="L100" s="13">
        <f t="shared" si="10"/>
        <v>15593.266799999983</v>
      </c>
      <c r="M100" s="12">
        <f t="shared" si="11"/>
        <v>19302.466799999987</v>
      </c>
      <c r="N100" s="14">
        <f t="shared" si="12"/>
        <v>20022.91679999998</v>
      </c>
      <c r="O100" s="86">
        <v>-8990.589349869091</v>
      </c>
      <c r="P100" s="49">
        <f t="shared" si="13"/>
        <v>14222.738551401193</v>
      </c>
    </row>
    <row r="101" spans="1:16" ht="15.75">
      <c r="A101" s="61">
        <v>41153</v>
      </c>
      <c r="B101" s="20">
        <v>10476.561392078489</v>
      </c>
      <c r="C101" s="14">
        <v>-25063.500000000007</v>
      </c>
      <c r="D101" s="18">
        <v>-6087.199999999995</v>
      </c>
      <c r="E101" s="18">
        <v>68.75</v>
      </c>
      <c r="F101" s="18">
        <v>-121.69999999999891</v>
      </c>
      <c r="G101" s="16">
        <f t="shared" si="9"/>
        <v>-31203.65</v>
      </c>
      <c r="H101" s="17">
        <v>0</v>
      </c>
      <c r="I101" s="20">
        <v>11200</v>
      </c>
      <c r="J101" s="19">
        <v>0</v>
      </c>
      <c r="K101" s="82">
        <v>18720.045730000013</v>
      </c>
      <c r="L101" s="13">
        <f t="shared" si="10"/>
        <v>18720.045730000013</v>
      </c>
      <c r="M101" s="12">
        <f t="shared" si="11"/>
        <v>29920.045730000013</v>
      </c>
      <c r="N101" s="14">
        <f t="shared" si="12"/>
        <v>-1283.604269999989</v>
      </c>
      <c r="O101" s="86">
        <v>-7093.978535330694</v>
      </c>
      <c r="P101" s="49">
        <f t="shared" si="13"/>
        <v>2098.978586747806</v>
      </c>
    </row>
    <row r="102" spans="1:16" ht="15.75">
      <c r="A102" s="61">
        <v>41183</v>
      </c>
      <c r="B102" s="20">
        <v>5006.426225105053</v>
      </c>
      <c r="C102" s="14">
        <v>25917.100000000013</v>
      </c>
      <c r="D102" s="18">
        <v>-18145.6</v>
      </c>
      <c r="E102" s="18">
        <v>68.75</v>
      </c>
      <c r="F102" s="19">
        <v>0</v>
      </c>
      <c r="G102" s="16">
        <f t="shared" si="9"/>
        <v>7840.250000000015</v>
      </c>
      <c r="H102" s="17">
        <v>0</v>
      </c>
      <c r="I102" s="20">
        <v>8500</v>
      </c>
      <c r="J102" s="19">
        <v>0</v>
      </c>
      <c r="K102" s="82">
        <v>5105.343557999877</v>
      </c>
      <c r="L102" s="13">
        <f t="shared" si="10"/>
        <v>5105.343557999877</v>
      </c>
      <c r="M102" s="12">
        <f t="shared" si="11"/>
        <v>13605.343557999877</v>
      </c>
      <c r="N102" s="14">
        <f t="shared" si="12"/>
        <v>21445.59355799989</v>
      </c>
      <c r="O102" s="86">
        <v>-23322.773658734688</v>
      </c>
      <c r="P102" s="49">
        <f t="shared" si="13"/>
        <v>3129.2461243702564</v>
      </c>
    </row>
    <row r="103" spans="1:16" ht="15.75">
      <c r="A103" s="61">
        <v>41214</v>
      </c>
      <c r="B103" s="20">
        <v>47493.99907409349</v>
      </c>
      <c r="C103" s="14">
        <v>20888.40000000001</v>
      </c>
      <c r="D103" s="18">
        <v>15490.6</v>
      </c>
      <c r="E103" s="18">
        <v>68.75</v>
      </c>
      <c r="F103" s="19">
        <v>0</v>
      </c>
      <c r="G103" s="16">
        <f t="shared" si="9"/>
        <v>36447.75000000001</v>
      </c>
      <c r="H103" s="17">
        <v>0</v>
      </c>
      <c r="I103" s="20">
        <v>-8450.631000000008</v>
      </c>
      <c r="J103" s="19">
        <v>0</v>
      </c>
      <c r="K103" s="82">
        <v>-7158.897435999825</v>
      </c>
      <c r="L103" s="13">
        <f t="shared" si="10"/>
        <v>-7158.897435999825</v>
      </c>
      <c r="M103" s="12">
        <f t="shared" si="11"/>
        <v>-15609.528435999833</v>
      </c>
      <c r="N103" s="14">
        <f t="shared" si="12"/>
        <v>20838.221564000174</v>
      </c>
      <c r="O103" s="86">
        <v>-9637.742427031677</v>
      </c>
      <c r="P103" s="49">
        <f t="shared" si="13"/>
        <v>58694.47821106198</v>
      </c>
    </row>
    <row r="104" spans="1:16" ht="15.75">
      <c r="A104" s="61">
        <v>41244</v>
      </c>
      <c r="B104" s="20">
        <v>9931.482925611099</v>
      </c>
      <c r="C104" s="14">
        <v>39637.5</v>
      </c>
      <c r="D104" s="18">
        <v>15106.499999999995</v>
      </c>
      <c r="E104" s="18">
        <v>68.75</v>
      </c>
      <c r="F104" s="19">
        <v>0</v>
      </c>
      <c r="G104" s="16">
        <f t="shared" si="9"/>
        <v>54812.74999999999</v>
      </c>
      <c r="H104" s="17">
        <v>0</v>
      </c>
      <c r="I104" s="20">
        <v>-2599.9999999999927</v>
      </c>
      <c r="J104" s="19">
        <v>0</v>
      </c>
      <c r="K104" s="82">
        <v>-28576.807443000027</v>
      </c>
      <c r="L104" s="13">
        <f t="shared" si="10"/>
        <v>-28576.807443000027</v>
      </c>
      <c r="M104" s="12">
        <f t="shared" si="11"/>
        <v>-31176.80744300002</v>
      </c>
      <c r="N104" s="14">
        <f t="shared" si="12"/>
        <v>23635.942556999973</v>
      </c>
      <c r="O104" s="86">
        <v>-19108.008675611076</v>
      </c>
      <c r="P104" s="49">
        <f t="shared" si="13"/>
        <v>14459.416806999994</v>
      </c>
    </row>
    <row r="105" spans="1:16" ht="15.75">
      <c r="A105" s="61">
        <v>41275</v>
      </c>
      <c r="B105" s="20">
        <v>914.41107190386</v>
      </c>
      <c r="C105" s="14">
        <v>-37968.98054699997</v>
      </c>
      <c r="D105" s="18">
        <v>699.3</v>
      </c>
      <c r="E105" s="18">
        <v>-179.16666666666674</v>
      </c>
      <c r="F105" s="19">
        <v>-3127.8999999999996</v>
      </c>
      <c r="G105" s="16">
        <f t="shared" si="9"/>
        <v>-40576.74721366663</v>
      </c>
      <c r="H105" s="17">
        <v>-506.79999999999995</v>
      </c>
      <c r="I105" s="20">
        <v>-3246.800000000003</v>
      </c>
      <c r="J105" s="19">
        <v>0</v>
      </c>
      <c r="K105" s="82">
        <v>11644.8</v>
      </c>
      <c r="L105" s="13">
        <f t="shared" si="10"/>
        <v>11644.8</v>
      </c>
      <c r="M105" s="12">
        <f t="shared" si="11"/>
        <v>7891.199999999996</v>
      </c>
      <c r="N105" s="14">
        <f t="shared" si="12"/>
        <v>-32685.547213666636</v>
      </c>
      <c r="O105" s="86">
        <v>19145.95524328195</v>
      </c>
      <c r="P105" s="49">
        <f t="shared" si="13"/>
        <v>-12625.180898480823</v>
      </c>
    </row>
    <row r="106" spans="1:16" ht="15.75">
      <c r="A106" s="61">
        <v>41306</v>
      </c>
      <c r="B106" s="20">
        <v>1174.0520485133395</v>
      </c>
      <c r="C106" s="14">
        <v>-16322.219453000009</v>
      </c>
      <c r="D106" s="18">
        <v>5737.700000000003</v>
      </c>
      <c r="E106" s="18">
        <v>-179.16666666666674</v>
      </c>
      <c r="F106" s="19">
        <v>-71.39999999999964</v>
      </c>
      <c r="G106" s="16">
        <f t="shared" si="9"/>
        <v>-10835.086119666672</v>
      </c>
      <c r="H106" s="17">
        <v>0</v>
      </c>
      <c r="I106" s="20">
        <v>-2546.0999999999985</v>
      </c>
      <c r="J106" s="19">
        <v>0</v>
      </c>
      <c r="K106" s="82">
        <v>0</v>
      </c>
      <c r="L106" s="13">
        <f t="shared" si="10"/>
        <v>0</v>
      </c>
      <c r="M106" s="12">
        <f t="shared" si="11"/>
        <v>-2546.0999999999985</v>
      </c>
      <c r="N106" s="14">
        <f t="shared" si="12"/>
        <v>-13381.18611966667</v>
      </c>
      <c r="O106" s="86">
        <v>-743.3647023074402</v>
      </c>
      <c r="P106" s="49">
        <f t="shared" si="13"/>
        <v>-12950.498773460771</v>
      </c>
    </row>
    <row r="107" spans="1:16" ht="15.75">
      <c r="A107" s="61">
        <v>41334</v>
      </c>
      <c r="B107" s="20">
        <v>754.2335457631402</v>
      </c>
      <c r="C107" s="14">
        <v>39409.800688</v>
      </c>
      <c r="D107" s="18">
        <v>-25106.499999999996</v>
      </c>
      <c r="E107" s="18">
        <v>-179.16666666666652</v>
      </c>
      <c r="F107" s="19">
        <v>2842.7999999999993</v>
      </c>
      <c r="G107" s="16">
        <f t="shared" si="9"/>
        <v>16966.93402133334</v>
      </c>
      <c r="H107" s="17">
        <v>0</v>
      </c>
      <c r="I107" s="20">
        <v>4400</v>
      </c>
      <c r="J107" s="19">
        <v>0</v>
      </c>
      <c r="K107" s="82">
        <v>0</v>
      </c>
      <c r="L107" s="13">
        <f t="shared" si="10"/>
        <v>0</v>
      </c>
      <c r="M107" s="12">
        <f t="shared" si="11"/>
        <v>4400</v>
      </c>
      <c r="N107" s="14">
        <f t="shared" si="12"/>
        <v>21366.93402133334</v>
      </c>
      <c r="O107" s="86">
        <v>-9485.848185146611</v>
      </c>
      <c r="P107" s="49">
        <f t="shared" si="13"/>
        <v>12635.319381949872</v>
      </c>
    </row>
    <row r="108" spans="1:16" ht="15.75">
      <c r="A108" s="61">
        <v>41365</v>
      </c>
      <c r="B108" s="20">
        <v>-716.7408313828</v>
      </c>
      <c r="C108" s="14">
        <v>25462</v>
      </c>
      <c r="D108" s="18">
        <v>11366.399999999992</v>
      </c>
      <c r="E108" s="18">
        <v>-179.16666666666652</v>
      </c>
      <c r="F108" s="19">
        <v>1875.699999999999</v>
      </c>
      <c r="G108" s="16">
        <f t="shared" si="9"/>
        <v>38524.93333333333</v>
      </c>
      <c r="H108" s="17">
        <v>0</v>
      </c>
      <c r="I108" s="20">
        <v>361</v>
      </c>
      <c r="J108" s="19">
        <v>0</v>
      </c>
      <c r="K108" s="82">
        <v>0</v>
      </c>
      <c r="L108" s="13">
        <f t="shared" si="10"/>
        <v>0</v>
      </c>
      <c r="M108" s="12">
        <f t="shared" si="11"/>
        <v>361</v>
      </c>
      <c r="N108" s="14">
        <f t="shared" si="12"/>
        <v>38885.93333333333</v>
      </c>
      <c r="O108" s="86">
        <v>13559.742657153418</v>
      </c>
      <c r="P108" s="49">
        <f t="shared" si="13"/>
        <v>51728.935159103945</v>
      </c>
    </row>
    <row r="109" spans="1:16" ht="15.75">
      <c r="A109" s="61">
        <v>41395</v>
      </c>
      <c r="B109" s="20">
        <v>1812.0704415066</v>
      </c>
      <c r="C109" s="14">
        <v>-23927.099999999948</v>
      </c>
      <c r="D109" s="18">
        <v>20921.4</v>
      </c>
      <c r="E109" s="18">
        <v>-179.16666666666697</v>
      </c>
      <c r="F109" s="19">
        <v>-1190.9999999999982</v>
      </c>
      <c r="G109" s="16">
        <f t="shared" si="9"/>
        <v>-4375.866666666611</v>
      </c>
      <c r="H109" s="17">
        <v>0</v>
      </c>
      <c r="I109" s="20">
        <v>4296.799999999996</v>
      </c>
      <c r="J109" s="19">
        <v>0</v>
      </c>
      <c r="K109" s="82">
        <v>0</v>
      </c>
      <c r="L109" s="13">
        <f t="shared" si="10"/>
        <v>0</v>
      </c>
      <c r="M109" s="12">
        <f t="shared" si="11"/>
        <v>4296.799999999996</v>
      </c>
      <c r="N109" s="14">
        <f t="shared" si="12"/>
        <v>-79.06666666661567</v>
      </c>
      <c r="O109" s="86">
        <v>-18576.277189361906</v>
      </c>
      <c r="P109" s="49">
        <f t="shared" si="13"/>
        <v>-16843.273414521922</v>
      </c>
    </row>
    <row r="110" spans="1:16" ht="15.75">
      <c r="A110" s="61">
        <v>41426</v>
      </c>
      <c r="B110" s="20">
        <v>-113.672671840232</v>
      </c>
      <c r="C110" s="14">
        <v>7806.299999999974</v>
      </c>
      <c r="D110" s="18">
        <v>-10767.299999999997</v>
      </c>
      <c r="E110" s="18">
        <v>-179.16666666666674</v>
      </c>
      <c r="F110" s="19">
        <v>1838.199999999999</v>
      </c>
      <c r="G110" s="16">
        <f t="shared" si="9"/>
        <v>-1301.9666666666917</v>
      </c>
      <c r="H110" s="17">
        <v>-327</v>
      </c>
      <c r="I110" s="20">
        <v>5311.100000000006</v>
      </c>
      <c r="J110" s="19">
        <v>0</v>
      </c>
      <c r="K110" s="82">
        <v>0</v>
      </c>
      <c r="L110" s="13">
        <f t="shared" si="10"/>
        <v>0</v>
      </c>
      <c r="M110" s="12">
        <f t="shared" si="11"/>
        <v>4984.100000000006</v>
      </c>
      <c r="N110" s="14">
        <f t="shared" si="12"/>
        <v>3682.133333333314</v>
      </c>
      <c r="O110" s="86">
        <v>-4362.3274437006185</v>
      </c>
      <c r="P110" s="49">
        <f t="shared" si="13"/>
        <v>-793.8667822075363</v>
      </c>
    </row>
    <row r="111" spans="1:16" ht="15.75">
      <c r="A111" s="61">
        <v>41456</v>
      </c>
      <c r="B111" s="20">
        <v>1810.9421475654217</v>
      </c>
      <c r="C111" s="14">
        <v>-37492.49999999997</v>
      </c>
      <c r="D111" s="18">
        <v>39200.7</v>
      </c>
      <c r="E111" s="18">
        <v>124.80000000000018</v>
      </c>
      <c r="F111" s="19">
        <v>-612.7999999999993</v>
      </c>
      <c r="G111" s="16">
        <f t="shared" si="9"/>
        <v>1220.200000000027</v>
      </c>
      <c r="H111" s="17">
        <v>0</v>
      </c>
      <c r="I111" s="20">
        <v>1914</v>
      </c>
      <c r="J111" s="19">
        <v>0</v>
      </c>
      <c r="K111" s="82">
        <v>0</v>
      </c>
      <c r="L111" s="13">
        <f t="shared" si="10"/>
        <v>0</v>
      </c>
      <c r="M111" s="12">
        <f t="shared" si="11"/>
        <v>1914</v>
      </c>
      <c r="N111" s="14">
        <f t="shared" si="12"/>
        <v>3134.200000000027</v>
      </c>
      <c r="O111" s="86">
        <v>24405.421489217537</v>
      </c>
      <c r="P111" s="49">
        <f t="shared" si="13"/>
        <v>29350.563636782987</v>
      </c>
    </row>
    <row r="112" spans="1:16" ht="15.75">
      <c r="A112" s="61">
        <v>41487</v>
      </c>
      <c r="B112" s="20">
        <v>380.1</v>
      </c>
      <c r="C112" s="14">
        <v>34410.6</v>
      </c>
      <c r="D112" s="18">
        <v>-3050</v>
      </c>
      <c r="E112" s="18">
        <v>124.80000000000018</v>
      </c>
      <c r="F112" s="19">
        <v>7158.4000000000015</v>
      </c>
      <c r="G112" s="16">
        <f t="shared" si="9"/>
        <v>38643.8</v>
      </c>
      <c r="H112" s="17">
        <v>0</v>
      </c>
      <c r="I112" s="20">
        <v>-238.8</v>
      </c>
      <c r="J112" s="19">
        <v>0</v>
      </c>
      <c r="K112" s="82">
        <v>0</v>
      </c>
      <c r="L112" s="13">
        <f t="shared" si="10"/>
        <v>0</v>
      </c>
      <c r="M112" s="12">
        <f t="shared" si="11"/>
        <v>-238.8</v>
      </c>
      <c r="N112" s="14">
        <f t="shared" si="12"/>
        <v>38405</v>
      </c>
      <c r="O112" s="86">
        <v>-20516.626030982006</v>
      </c>
      <c r="P112" s="49">
        <f t="shared" si="13"/>
        <v>18268.473969017992</v>
      </c>
    </row>
    <row r="113" spans="1:16" ht="15.75">
      <c r="A113" s="61">
        <v>41518</v>
      </c>
      <c r="B113" s="20">
        <v>-210.5999999999999</v>
      </c>
      <c r="C113" s="14">
        <v>-4071.0999999999767</v>
      </c>
      <c r="D113" s="18">
        <v>-3032.400000000004</v>
      </c>
      <c r="E113" s="18">
        <v>124.80000000000018</v>
      </c>
      <c r="F113" s="19">
        <v>-2132.2000000000007</v>
      </c>
      <c r="G113" s="16">
        <f t="shared" si="9"/>
        <v>-9110.899999999981</v>
      </c>
      <c r="H113" s="17">
        <v>0</v>
      </c>
      <c r="I113" s="20">
        <v>-4100</v>
      </c>
      <c r="J113" s="19">
        <v>0</v>
      </c>
      <c r="K113" s="82">
        <v>0</v>
      </c>
      <c r="L113" s="13">
        <f t="shared" si="10"/>
        <v>0</v>
      </c>
      <c r="M113" s="12">
        <f t="shared" si="11"/>
        <v>-4100</v>
      </c>
      <c r="N113" s="14">
        <f t="shared" si="12"/>
        <v>-13210.899999999981</v>
      </c>
      <c r="O113" s="86">
        <v>14652.090178964278</v>
      </c>
      <c r="P113" s="49">
        <f t="shared" si="13"/>
        <v>1230.5901789642958</v>
      </c>
    </row>
    <row r="114" spans="1:16" ht="15.75">
      <c r="A114" s="61">
        <v>41548</v>
      </c>
      <c r="B114" s="20">
        <v>-345.60000000000014</v>
      </c>
      <c r="C114" s="14">
        <v>9318.399999999965</v>
      </c>
      <c r="D114" s="18">
        <v>20089.700000000004</v>
      </c>
      <c r="E114" s="18">
        <v>124.79999999999973</v>
      </c>
      <c r="F114" s="19">
        <v>-4973.299999999999</v>
      </c>
      <c r="G114" s="16">
        <f t="shared" si="9"/>
        <v>24559.59999999997</v>
      </c>
      <c r="H114" s="17">
        <v>0</v>
      </c>
      <c r="I114" s="20">
        <v>7075</v>
      </c>
      <c r="J114" s="19">
        <v>0</v>
      </c>
      <c r="K114" s="82">
        <v>0</v>
      </c>
      <c r="L114" s="13">
        <f t="shared" si="10"/>
        <v>0</v>
      </c>
      <c r="M114" s="12">
        <f t="shared" si="11"/>
        <v>7075</v>
      </c>
      <c r="N114" s="14">
        <f t="shared" si="12"/>
        <v>31634.59999999997</v>
      </c>
      <c r="O114" s="86">
        <v>-16015.74973292658</v>
      </c>
      <c r="P114" s="49">
        <f t="shared" si="13"/>
        <v>15273.25026707339</v>
      </c>
    </row>
    <row r="115" spans="1:16" ht="15.75">
      <c r="A115" s="61">
        <v>41579</v>
      </c>
      <c r="B115" s="20">
        <v>-677.6</v>
      </c>
      <c r="C115" s="14">
        <v>25211.1</v>
      </c>
      <c r="D115" s="18">
        <v>-4119.6</v>
      </c>
      <c r="E115" s="18">
        <v>124.79999999999995</v>
      </c>
      <c r="F115" s="19">
        <v>4628.799999999999</v>
      </c>
      <c r="G115" s="16">
        <f t="shared" si="9"/>
        <v>25845.1</v>
      </c>
      <c r="H115" s="17">
        <v>0</v>
      </c>
      <c r="I115" s="20">
        <v>-242.1</v>
      </c>
      <c r="J115" s="19">
        <v>0</v>
      </c>
      <c r="K115" s="82">
        <v>0</v>
      </c>
      <c r="L115" s="13">
        <f t="shared" si="10"/>
        <v>0</v>
      </c>
      <c r="M115" s="12">
        <f t="shared" si="11"/>
        <v>-242.1</v>
      </c>
      <c r="N115" s="14">
        <f t="shared" si="12"/>
        <v>25603</v>
      </c>
      <c r="O115" s="86">
        <v>586.4709836769849</v>
      </c>
      <c r="P115" s="49">
        <f t="shared" si="13"/>
        <v>25511.870983676985</v>
      </c>
    </row>
    <row r="116" spans="1:16" ht="15.75">
      <c r="A116" s="61">
        <v>41609</v>
      </c>
      <c r="B116" s="20">
        <v>-271.09999999999997</v>
      </c>
      <c r="C116" s="14">
        <v>-18457.40000000001</v>
      </c>
      <c r="D116" s="18">
        <v>-11445.400000000009</v>
      </c>
      <c r="E116" s="18">
        <v>124.79999999999995</v>
      </c>
      <c r="F116" s="19">
        <v>-3576.7999999999993</v>
      </c>
      <c r="G116" s="16">
        <f t="shared" si="9"/>
        <v>-33354.80000000002</v>
      </c>
      <c r="H116" s="17">
        <v>0</v>
      </c>
      <c r="I116" s="20">
        <v>-825.2999999999884</v>
      </c>
      <c r="J116" s="19">
        <v>0</v>
      </c>
      <c r="K116" s="82">
        <v>38000</v>
      </c>
      <c r="L116" s="13">
        <v>38000</v>
      </c>
      <c r="M116" s="12">
        <f t="shared" si="11"/>
        <v>37174.70000000001</v>
      </c>
      <c r="N116" s="14">
        <f t="shared" si="12"/>
        <v>3819.899999999994</v>
      </c>
      <c r="O116" s="86">
        <v>-3556.7164493231744</v>
      </c>
      <c r="P116" s="49">
        <f t="shared" si="13"/>
        <v>-7.916449323180132</v>
      </c>
    </row>
    <row r="117" spans="1:16" ht="15.75">
      <c r="A117" s="61">
        <v>41640</v>
      </c>
      <c r="B117" s="20">
        <v>914.41107190386</v>
      </c>
      <c r="C117" s="14">
        <v>-37968.98054699997</v>
      </c>
      <c r="D117" s="18">
        <v>699.3</v>
      </c>
      <c r="E117" s="18">
        <v>-179.16666666666674</v>
      </c>
      <c r="F117" s="73">
        <v>-3127.8999999999996</v>
      </c>
      <c r="G117" s="16">
        <f>+C117+D117+E117+F117</f>
        <v>-40576.74721366663</v>
      </c>
      <c r="H117" s="71">
        <v>-506.79999999999995</v>
      </c>
      <c r="I117" s="20">
        <v>-3246.800000000003</v>
      </c>
      <c r="J117" s="71">
        <v>0</v>
      </c>
      <c r="K117" s="71">
        <v>11644.8</v>
      </c>
      <c r="L117" s="71">
        <v>11644.8</v>
      </c>
      <c r="M117" s="12">
        <f t="shared" si="11"/>
        <v>7891.199999999996</v>
      </c>
      <c r="N117" s="14">
        <f>+G117+M117</f>
        <v>-32685.547213666636</v>
      </c>
      <c r="O117" s="94">
        <v>37524.14806359497</v>
      </c>
      <c r="P117" s="49">
        <f>N117+O117+B117</f>
        <v>5753.011921832194</v>
      </c>
    </row>
    <row r="118" spans="1:16" ht="15.75">
      <c r="A118" s="61">
        <v>41671</v>
      </c>
      <c r="B118" s="20">
        <v>1174.0520485133395</v>
      </c>
      <c r="C118" s="14">
        <v>-16322.219453000009</v>
      </c>
      <c r="D118" s="18">
        <v>5737.700000000003</v>
      </c>
      <c r="E118" s="18">
        <v>-179.16666666666674</v>
      </c>
      <c r="F118" s="73">
        <v>-71.39999999999964</v>
      </c>
      <c r="G118" s="16">
        <f aca="true" t="shared" si="14" ref="G118:G181">+C118+D118+E118+F118</f>
        <v>-10835.086119666672</v>
      </c>
      <c r="H118" s="71">
        <v>0</v>
      </c>
      <c r="I118" s="20">
        <v>-2546.0999999999985</v>
      </c>
      <c r="J118" s="71">
        <v>0</v>
      </c>
      <c r="K118" s="71">
        <v>0</v>
      </c>
      <c r="L118" s="71">
        <v>0</v>
      </c>
      <c r="M118" s="12">
        <f t="shared" si="11"/>
        <v>-2546.0999999999985</v>
      </c>
      <c r="N118" s="14">
        <f aca="true" t="shared" si="15" ref="N118:N148">+G118+M118</f>
        <v>-13381.18611966667</v>
      </c>
      <c r="O118" s="94">
        <v>66239.04599494424</v>
      </c>
      <c r="P118" s="49">
        <f aca="true" t="shared" si="16" ref="P118:P181">N118+O118+B118</f>
        <v>54031.91192379091</v>
      </c>
    </row>
    <row r="119" spans="1:16" ht="15.75">
      <c r="A119" s="61">
        <v>41699</v>
      </c>
      <c r="B119" s="20">
        <v>754.2335457631402</v>
      </c>
      <c r="C119" s="14">
        <v>39409.800688</v>
      </c>
      <c r="D119" s="18">
        <v>-25106.499999999996</v>
      </c>
      <c r="E119" s="18">
        <v>-179.16666666666652</v>
      </c>
      <c r="F119" s="73">
        <v>2842.7999999999993</v>
      </c>
      <c r="G119" s="16">
        <f t="shared" si="14"/>
        <v>16966.93402133334</v>
      </c>
      <c r="H119" s="71">
        <v>0</v>
      </c>
      <c r="I119" s="20">
        <v>4400</v>
      </c>
      <c r="J119" s="71">
        <v>0</v>
      </c>
      <c r="K119" s="71">
        <v>0</v>
      </c>
      <c r="L119" s="71">
        <v>0</v>
      </c>
      <c r="M119" s="12">
        <f t="shared" si="11"/>
        <v>4400</v>
      </c>
      <c r="N119" s="14">
        <f t="shared" si="15"/>
        <v>21366.93402133334</v>
      </c>
      <c r="O119" s="94">
        <v>14834.942055021327</v>
      </c>
      <c r="P119" s="49">
        <f t="shared" si="16"/>
        <v>36956.10962211781</v>
      </c>
    </row>
    <row r="120" spans="1:16" ht="15.75">
      <c r="A120" s="61">
        <v>41730</v>
      </c>
      <c r="B120" s="20">
        <v>-716.7408313828</v>
      </c>
      <c r="C120" s="14">
        <v>25462</v>
      </c>
      <c r="D120" s="18">
        <v>11366.399999999992</v>
      </c>
      <c r="E120" s="18">
        <v>-179.16666666666652</v>
      </c>
      <c r="F120" s="73">
        <v>1875.699999999999</v>
      </c>
      <c r="G120" s="16">
        <f t="shared" si="14"/>
        <v>38524.93333333333</v>
      </c>
      <c r="H120" s="71">
        <v>0</v>
      </c>
      <c r="I120" s="20">
        <v>361</v>
      </c>
      <c r="J120" s="71">
        <v>0</v>
      </c>
      <c r="K120" s="71">
        <v>0</v>
      </c>
      <c r="L120" s="71">
        <v>0</v>
      </c>
      <c r="M120" s="12">
        <f t="shared" si="11"/>
        <v>361</v>
      </c>
      <c r="N120" s="14">
        <f t="shared" si="15"/>
        <v>38885.93333333333</v>
      </c>
      <c r="O120" s="94">
        <v>-32929.49964611669</v>
      </c>
      <c r="P120" s="49">
        <f t="shared" si="16"/>
        <v>5239.692855833839</v>
      </c>
    </row>
    <row r="121" spans="1:16" ht="15.75">
      <c r="A121" s="61">
        <v>41760</v>
      </c>
      <c r="B121" s="20">
        <v>1812.0704415066</v>
      </c>
      <c r="C121" s="14">
        <v>-23927.099999999948</v>
      </c>
      <c r="D121" s="18">
        <v>20921.4</v>
      </c>
      <c r="E121" s="18">
        <v>-179.16666666666697</v>
      </c>
      <c r="F121" s="73">
        <v>-1190.9999999999982</v>
      </c>
      <c r="G121" s="16">
        <f t="shared" si="14"/>
        <v>-4375.866666666611</v>
      </c>
      <c r="H121" s="71">
        <v>0</v>
      </c>
      <c r="I121" s="20">
        <v>4296.799999999996</v>
      </c>
      <c r="J121" s="71">
        <v>0</v>
      </c>
      <c r="K121" s="71">
        <v>0</v>
      </c>
      <c r="L121" s="71">
        <v>0</v>
      </c>
      <c r="M121" s="12">
        <f t="shared" si="11"/>
        <v>4296.799999999996</v>
      </c>
      <c r="N121" s="14">
        <f t="shared" si="15"/>
        <v>-79.06666666661567</v>
      </c>
      <c r="O121" s="94">
        <v>28885.11059476292</v>
      </c>
      <c r="P121" s="49">
        <f t="shared" si="16"/>
        <v>30618.114369602903</v>
      </c>
    </row>
    <row r="122" spans="1:16" ht="15.75">
      <c r="A122" s="61">
        <v>41791</v>
      </c>
      <c r="B122" s="20">
        <v>-113.672671840232</v>
      </c>
      <c r="C122" s="14">
        <v>7806.299999999974</v>
      </c>
      <c r="D122" s="18">
        <v>-10767.299999999997</v>
      </c>
      <c r="E122" s="18">
        <v>-179.16666666666674</v>
      </c>
      <c r="F122" s="73">
        <v>1838.199999999999</v>
      </c>
      <c r="G122" s="16">
        <f t="shared" si="14"/>
        <v>-1301.9666666666917</v>
      </c>
      <c r="H122" s="71">
        <v>-327</v>
      </c>
      <c r="I122" s="20">
        <v>5311.100000000006</v>
      </c>
      <c r="J122" s="71">
        <v>0</v>
      </c>
      <c r="K122" s="71">
        <v>0</v>
      </c>
      <c r="L122" s="71">
        <v>0</v>
      </c>
      <c r="M122" s="12">
        <f t="shared" si="11"/>
        <v>4984.100000000006</v>
      </c>
      <c r="N122" s="14">
        <f t="shared" si="15"/>
        <v>3682.133333333314</v>
      </c>
      <c r="O122" s="94">
        <v>-5315.84676448426</v>
      </c>
      <c r="P122" s="49">
        <f t="shared" si="16"/>
        <v>-1747.3861029911782</v>
      </c>
    </row>
    <row r="123" spans="1:16" ht="15.75">
      <c r="A123" s="61">
        <v>41821</v>
      </c>
      <c r="B123" s="20">
        <v>1810.9421475654217</v>
      </c>
      <c r="C123" s="14">
        <v>-37492.49999999997</v>
      </c>
      <c r="D123" s="18">
        <v>39200.7</v>
      </c>
      <c r="E123" s="18">
        <v>124.80000000000018</v>
      </c>
      <c r="F123" s="74">
        <v>-612.7999999999993</v>
      </c>
      <c r="G123" s="16">
        <f t="shared" si="14"/>
        <v>1220.200000000027</v>
      </c>
      <c r="H123" s="71">
        <v>0</v>
      </c>
      <c r="I123" s="20">
        <v>1914</v>
      </c>
      <c r="J123" s="71">
        <v>0</v>
      </c>
      <c r="K123" s="71">
        <v>0</v>
      </c>
      <c r="L123" s="71">
        <v>0</v>
      </c>
      <c r="M123" s="12">
        <f t="shared" si="11"/>
        <v>1914</v>
      </c>
      <c r="N123" s="14">
        <f t="shared" si="15"/>
        <v>3134.200000000027</v>
      </c>
      <c r="O123" s="94">
        <v>23958.534033636402</v>
      </c>
      <c r="P123" s="49">
        <f t="shared" si="16"/>
        <v>28903.676181201852</v>
      </c>
    </row>
    <row r="124" spans="1:16" ht="15.75">
      <c r="A124" s="61">
        <v>41852</v>
      </c>
      <c r="B124" s="20">
        <v>380.1</v>
      </c>
      <c r="C124" s="14">
        <v>34410.6</v>
      </c>
      <c r="D124" s="18">
        <v>-3050</v>
      </c>
      <c r="E124" s="18">
        <v>124.80000000000018</v>
      </c>
      <c r="F124" s="74">
        <v>7158.4000000000015</v>
      </c>
      <c r="G124" s="16">
        <f t="shared" si="14"/>
        <v>38643.8</v>
      </c>
      <c r="H124" s="71">
        <v>0</v>
      </c>
      <c r="I124" s="20">
        <v>-238.8</v>
      </c>
      <c r="J124" s="71">
        <v>0</v>
      </c>
      <c r="K124" s="71">
        <v>0</v>
      </c>
      <c r="L124" s="71">
        <v>0</v>
      </c>
      <c r="M124" s="12">
        <f t="shared" si="11"/>
        <v>-238.8</v>
      </c>
      <c r="N124" s="14">
        <f t="shared" si="15"/>
        <v>38405</v>
      </c>
      <c r="O124" s="94">
        <v>-5596.412634909977</v>
      </c>
      <c r="P124" s="49">
        <f t="shared" si="16"/>
        <v>33188.68736509002</v>
      </c>
    </row>
    <row r="125" spans="1:16" ht="15.75">
      <c r="A125" s="61">
        <v>41883</v>
      </c>
      <c r="B125" s="20">
        <v>-210.5999999999999</v>
      </c>
      <c r="C125" s="14">
        <v>-4071.0999999999767</v>
      </c>
      <c r="D125" s="18">
        <v>-3032.400000000004</v>
      </c>
      <c r="E125" s="18">
        <v>124.80000000000018</v>
      </c>
      <c r="F125" s="74">
        <v>-2132.2000000000007</v>
      </c>
      <c r="G125" s="16">
        <f t="shared" si="14"/>
        <v>-9110.899999999981</v>
      </c>
      <c r="H125" s="71">
        <v>0</v>
      </c>
      <c r="I125" s="20">
        <v>-4100</v>
      </c>
      <c r="J125" s="71">
        <v>0</v>
      </c>
      <c r="K125" s="71">
        <v>0</v>
      </c>
      <c r="L125" s="71">
        <v>0</v>
      </c>
      <c r="M125" s="12">
        <f t="shared" si="11"/>
        <v>-4100</v>
      </c>
      <c r="N125" s="14">
        <f t="shared" si="15"/>
        <v>-13210.899999999981</v>
      </c>
      <c r="O125" s="94">
        <v>32109.271847647477</v>
      </c>
      <c r="P125" s="49">
        <f>N125+O125+B125</f>
        <v>18687.7718476475</v>
      </c>
    </row>
    <row r="126" spans="1:16" ht="15.75">
      <c r="A126" s="61">
        <v>41913</v>
      </c>
      <c r="B126" s="20">
        <v>-345.60000000000014</v>
      </c>
      <c r="C126" s="14">
        <v>9318.399999999965</v>
      </c>
      <c r="D126" s="18">
        <v>20089.700000000004</v>
      </c>
      <c r="E126" s="18">
        <v>124.79999999999973</v>
      </c>
      <c r="F126" s="74">
        <v>-4973.299999999999</v>
      </c>
      <c r="G126" s="16">
        <f t="shared" si="14"/>
        <v>24559.59999999997</v>
      </c>
      <c r="H126" s="71">
        <v>0</v>
      </c>
      <c r="I126" s="20">
        <v>7075</v>
      </c>
      <c r="J126" s="71">
        <v>0</v>
      </c>
      <c r="K126" s="71">
        <v>0</v>
      </c>
      <c r="L126" s="71">
        <v>0</v>
      </c>
      <c r="M126" s="12">
        <f t="shared" si="11"/>
        <v>7075</v>
      </c>
      <c r="N126" s="14">
        <f t="shared" si="15"/>
        <v>31634.59999999997</v>
      </c>
      <c r="O126" s="94">
        <v>-32295.677099352382</v>
      </c>
      <c r="P126" s="49">
        <f t="shared" si="16"/>
        <v>-1006.677099352413</v>
      </c>
    </row>
    <row r="127" spans="1:16" ht="15.75">
      <c r="A127" s="61">
        <v>41944</v>
      </c>
      <c r="B127" s="20">
        <v>-677.6</v>
      </c>
      <c r="C127" s="14">
        <v>25211.1</v>
      </c>
      <c r="D127" s="18">
        <v>-4119.6</v>
      </c>
      <c r="E127" s="18">
        <v>124.79999999999995</v>
      </c>
      <c r="F127" s="74">
        <v>4628.799999999999</v>
      </c>
      <c r="G127" s="16">
        <f t="shared" si="14"/>
        <v>25845.1</v>
      </c>
      <c r="H127" s="71">
        <v>0</v>
      </c>
      <c r="I127" s="20">
        <v>-242.1</v>
      </c>
      <c r="J127" s="71">
        <v>0</v>
      </c>
      <c r="K127" s="71">
        <v>0</v>
      </c>
      <c r="L127" s="71">
        <v>0</v>
      </c>
      <c r="M127" s="12">
        <f t="shared" si="11"/>
        <v>-242.1</v>
      </c>
      <c r="N127" s="14">
        <f t="shared" si="15"/>
        <v>25603</v>
      </c>
      <c r="O127" s="94">
        <v>-15317.084922541564</v>
      </c>
      <c r="P127" s="49">
        <f t="shared" si="16"/>
        <v>9608.315077458436</v>
      </c>
    </row>
    <row r="128" spans="1:16" ht="15.75">
      <c r="A128" s="61">
        <v>41974</v>
      </c>
      <c r="B128" s="20">
        <v>-271.09999999999997</v>
      </c>
      <c r="C128" s="14">
        <v>-18457.40000000001</v>
      </c>
      <c r="D128" s="18">
        <v>-11445.400000000009</v>
      </c>
      <c r="E128" s="18">
        <v>124.79999999999995</v>
      </c>
      <c r="F128" s="74">
        <v>-3576.7999999999993</v>
      </c>
      <c r="G128" s="16">
        <f t="shared" si="14"/>
        <v>-33354.80000000002</v>
      </c>
      <c r="H128" s="71">
        <v>0</v>
      </c>
      <c r="I128" s="20">
        <v>-825.2999999999884</v>
      </c>
      <c r="J128" s="71">
        <v>0</v>
      </c>
      <c r="K128" s="71">
        <v>38000</v>
      </c>
      <c r="L128" s="71">
        <v>38000</v>
      </c>
      <c r="M128" s="12">
        <f t="shared" si="11"/>
        <v>37174.70000000001</v>
      </c>
      <c r="N128" s="14">
        <f t="shared" si="15"/>
        <v>3819.899999999994</v>
      </c>
      <c r="O128" s="94">
        <v>7541.068389844506</v>
      </c>
      <c r="P128" s="49">
        <f t="shared" si="16"/>
        <v>11089.8683898445</v>
      </c>
    </row>
    <row r="129" spans="1:16" ht="15.75">
      <c r="A129" s="61">
        <v>42005</v>
      </c>
      <c r="B129" s="20">
        <v>-531.829775</v>
      </c>
      <c r="C129" s="14">
        <v>-44275.90000000001</v>
      </c>
      <c r="D129" s="18">
        <v>23302.69999999996</v>
      </c>
      <c r="E129" s="18">
        <v>-17.950000000000045</v>
      </c>
      <c r="F129" s="71">
        <v>731</v>
      </c>
      <c r="G129" s="16">
        <f t="shared" si="14"/>
        <v>-20260.15000000005</v>
      </c>
      <c r="H129" s="71">
        <v>0</v>
      </c>
      <c r="I129" s="20">
        <v>-4397.860000000001</v>
      </c>
      <c r="J129" s="71">
        <v>0</v>
      </c>
      <c r="K129" s="71">
        <v>0</v>
      </c>
      <c r="L129" s="71">
        <f>+J129+K129</f>
        <v>0</v>
      </c>
      <c r="M129" s="12">
        <f t="shared" si="11"/>
        <v>-4397.860000000001</v>
      </c>
      <c r="N129" s="14">
        <f t="shared" si="15"/>
        <v>-24658.01000000005</v>
      </c>
      <c r="O129" s="11">
        <v>40494.87814048338</v>
      </c>
      <c r="P129" s="49">
        <f t="shared" si="16"/>
        <v>15305.03836548333</v>
      </c>
    </row>
    <row r="130" spans="1:16" ht="15.75">
      <c r="A130" s="61">
        <v>42036</v>
      </c>
      <c r="B130" s="20">
        <v>32.099999999999994</v>
      </c>
      <c r="C130" s="14">
        <v>47391.700000000026</v>
      </c>
      <c r="D130" s="18">
        <v>-15928.899999999958</v>
      </c>
      <c r="E130" s="18">
        <v>-18.049999999999727</v>
      </c>
      <c r="F130" s="71">
        <v>1048.699999999999</v>
      </c>
      <c r="G130" s="16">
        <f t="shared" si="14"/>
        <v>32493.45000000007</v>
      </c>
      <c r="H130" s="71">
        <v>0</v>
      </c>
      <c r="I130" s="20">
        <v>8102.199999999997</v>
      </c>
      <c r="J130" s="71">
        <v>0</v>
      </c>
      <c r="K130" s="71">
        <v>0</v>
      </c>
      <c r="L130" s="71">
        <f aca="true" t="shared" si="17" ref="L130:L137">+J130+K130</f>
        <v>0</v>
      </c>
      <c r="M130" s="12">
        <f t="shared" si="11"/>
        <v>8102.199999999997</v>
      </c>
      <c r="N130" s="14">
        <f t="shared" si="15"/>
        <v>40595.65000000007</v>
      </c>
      <c r="O130" s="11">
        <v>71827.05812772272</v>
      </c>
      <c r="P130" s="49">
        <f>N130+O130+B130</f>
        <v>112454.80812772279</v>
      </c>
    </row>
    <row r="131" spans="1:16" ht="15.75">
      <c r="A131" s="61">
        <v>42064</v>
      </c>
      <c r="B131" s="20">
        <v>1624.2</v>
      </c>
      <c r="C131" s="14">
        <v>-51013.39999999999</v>
      </c>
      <c r="D131" s="18">
        <v>2101.299999999981</v>
      </c>
      <c r="E131" s="18">
        <v>-18.05000000000041</v>
      </c>
      <c r="F131" s="71">
        <v>-1979.699999999999</v>
      </c>
      <c r="G131" s="16">
        <f t="shared" si="14"/>
        <v>-50909.850000000006</v>
      </c>
      <c r="H131" s="71">
        <v>0</v>
      </c>
      <c r="I131" s="20">
        <v>-5885.300000000003</v>
      </c>
      <c r="J131" s="71">
        <v>0</v>
      </c>
      <c r="K131" s="71">
        <v>0</v>
      </c>
      <c r="L131" s="71">
        <f t="shared" si="17"/>
        <v>0</v>
      </c>
      <c r="M131" s="12">
        <f>L131+I131+H131</f>
        <v>-5885.300000000003</v>
      </c>
      <c r="N131" s="14">
        <f t="shared" si="15"/>
        <v>-56795.15000000001</v>
      </c>
      <c r="O131" s="11">
        <v>77479.74888219942</v>
      </c>
      <c r="P131" s="49">
        <f t="shared" si="16"/>
        <v>22308.79888219941</v>
      </c>
    </row>
    <row r="132" spans="1:16" ht="15.75">
      <c r="A132" s="61">
        <v>42095</v>
      </c>
      <c r="B132" s="20">
        <v>-135.7</v>
      </c>
      <c r="C132" s="14">
        <v>26368.899999999972</v>
      </c>
      <c r="D132" s="18">
        <v>10703.200000000004</v>
      </c>
      <c r="E132" s="18">
        <v>-18.049999999999955</v>
      </c>
      <c r="F132" s="71">
        <v>0</v>
      </c>
      <c r="G132" s="16">
        <f t="shared" si="14"/>
        <v>37054.049999999974</v>
      </c>
      <c r="H132" s="71">
        <v>0</v>
      </c>
      <c r="I132" s="20">
        <v>12166.300000000003</v>
      </c>
      <c r="J132" s="71">
        <v>0</v>
      </c>
      <c r="K132" s="71">
        <v>0</v>
      </c>
      <c r="L132" s="71">
        <f t="shared" si="17"/>
        <v>0</v>
      </c>
      <c r="M132" s="12">
        <f t="shared" si="11"/>
        <v>12166.300000000003</v>
      </c>
      <c r="N132" s="14">
        <f t="shared" si="15"/>
        <v>49220.34999999998</v>
      </c>
      <c r="O132" s="11">
        <v>-25962.341006546278</v>
      </c>
      <c r="P132" s="49">
        <f t="shared" si="16"/>
        <v>23122.3089934537</v>
      </c>
    </row>
    <row r="133" spans="1:16" ht="15.75">
      <c r="A133" s="61">
        <v>42125</v>
      </c>
      <c r="B133" s="20">
        <v>168.60000000000002</v>
      </c>
      <c r="C133" s="14">
        <v>16422.000000000015</v>
      </c>
      <c r="D133" s="18">
        <v>21843.79999999998</v>
      </c>
      <c r="E133" s="18">
        <v>-18.049999999999955</v>
      </c>
      <c r="F133" s="71">
        <v>0</v>
      </c>
      <c r="G133" s="16">
        <f t="shared" si="14"/>
        <v>38247.74999999999</v>
      </c>
      <c r="H133" s="71">
        <v>0</v>
      </c>
      <c r="I133" s="20">
        <v>2598.199999999997</v>
      </c>
      <c r="J133" s="71">
        <v>0</v>
      </c>
      <c r="K133" s="71">
        <v>0</v>
      </c>
      <c r="L133" s="71">
        <f t="shared" si="17"/>
        <v>0</v>
      </c>
      <c r="M133" s="12">
        <f t="shared" si="11"/>
        <v>2598.199999999997</v>
      </c>
      <c r="N133" s="14">
        <f t="shared" si="15"/>
        <v>40845.94999999999</v>
      </c>
      <c r="O133" s="11">
        <v>5437.942599959211</v>
      </c>
      <c r="P133" s="49">
        <f t="shared" si="16"/>
        <v>46452.4925999592</v>
      </c>
    </row>
    <row r="134" spans="1:16" ht="15.75">
      <c r="A134" s="61">
        <v>42156</v>
      </c>
      <c r="B134" s="20">
        <v>-225.39999999999998</v>
      </c>
      <c r="C134" s="14">
        <v>59714.719417999964</v>
      </c>
      <c r="D134" s="18">
        <v>-16638.99999999997</v>
      </c>
      <c r="E134" s="18">
        <v>-18.050000000000182</v>
      </c>
      <c r="F134" s="71">
        <v>1514.7999999999993</v>
      </c>
      <c r="G134" s="16">
        <f t="shared" si="14"/>
        <v>44572.46941799999</v>
      </c>
      <c r="H134" s="71">
        <v>0</v>
      </c>
      <c r="I134" s="20">
        <v>0</v>
      </c>
      <c r="J134" s="71">
        <v>0</v>
      </c>
      <c r="K134" s="71">
        <v>0</v>
      </c>
      <c r="L134" s="71">
        <f t="shared" si="17"/>
        <v>0</v>
      </c>
      <c r="M134" s="71">
        <f t="shared" si="11"/>
        <v>0</v>
      </c>
      <c r="N134" s="14">
        <f t="shared" si="15"/>
        <v>44572.46941799999</v>
      </c>
      <c r="O134" s="11">
        <v>-6810.733554692621</v>
      </c>
      <c r="P134" s="49">
        <f t="shared" si="16"/>
        <v>37536.33586330737</v>
      </c>
    </row>
    <row r="135" spans="1:16" ht="15.75">
      <c r="A135" s="61">
        <v>42186</v>
      </c>
      <c r="B135" s="20">
        <v>-1090.9</v>
      </c>
      <c r="C135" s="14">
        <v>22559.68058200003</v>
      </c>
      <c r="D135" s="18">
        <v>8419.099999999984</v>
      </c>
      <c r="E135" s="18">
        <v>204.5333333333333</v>
      </c>
      <c r="F135" s="71">
        <v>-1887.699999999999</v>
      </c>
      <c r="G135" s="16">
        <f t="shared" si="14"/>
        <v>29295.61391533335</v>
      </c>
      <c r="H135" s="71">
        <v>0</v>
      </c>
      <c r="I135" s="20">
        <v>5200</v>
      </c>
      <c r="J135" s="71">
        <v>0</v>
      </c>
      <c r="K135" s="71">
        <v>0</v>
      </c>
      <c r="L135" s="71">
        <f t="shared" si="17"/>
        <v>0</v>
      </c>
      <c r="M135" s="12">
        <f t="shared" si="11"/>
        <v>5200</v>
      </c>
      <c r="N135" s="14">
        <f t="shared" si="15"/>
        <v>34495.61391533335</v>
      </c>
      <c r="O135" s="11">
        <v>19606.62085374572</v>
      </c>
      <c r="P135" s="49">
        <f t="shared" si="16"/>
        <v>53011.33476907907</v>
      </c>
    </row>
    <row r="136" spans="1:16" ht="15.75">
      <c r="A136" s="61">
        <v>42217</v>
      </c>
      <c r="B136" s="20">
        <v>-1091.901097</v>
      </c>
      <c r="C136" s="14">
        <v>36345.899999999965</v>
      </c>
      <c r="D136" s="18">
        <v>5720.69999999999</v>
      </c>
      <c r="E136" s="18">
        <v>200.43333333333362</v>
      </c>
      <c r="F136" s="71">
        <v>-27.899999999999636</v>
      </c>
      <c r="G136" s="16">
        <f t="shared" si="14"/>
        <v>42239.13333333329</v>
      </c>
      <c r="H136" s="71">
        <v>0</v>
      </c>
      <c r="I136" s="20">
        <v>-4485.199999999997</v>
      </c>
      <c r="J136" s="71">
        <v>0</v>
      </c>
      <c r="K136" s="71">
        <v>0</v>
      </c>
      <c r="L136" s="71">
        <f t="shared" si="17"/>
        <v>0</v>
      </c>
      <c r="M136" s="12">
        <f t="shared" si="11"/>
        <v>-4485.199999999997</v>
      </c>
      <c r="N136" s="14">
        <f t="shared" si="15"/>
        <v>37753.93333333329</v>
      </c>
      <c r="O136" s="11">
        <v>-33929.804829829984</v>
      </c>
      <c r="P136" s="49">
        <f t="shared" si="16"/>
        <v>2732.227406503307</v>
      </c>
    </row>
    <row r="137" spans="1:16" ht="15.75">
      <c r="A137" s="61">
        <v>42248</v>
      </c>
      <c r="B137" s="20">
        <v>-132</v>
      </c>
      <c r="C137" s="14">
        <v>22481.35422600001</v>
      </c>
      <c r="D137" s="18">
        <v>914.2000000000189</v>
      </c>
      <c r="E137" s="18">
        <v>198.3833333333332</v>
      </c>
      <c r="F137" s="71">
        <v>2690.6000000000004</v>
      </c>
      <c r="G137" s="16">
        <f t="shared" si="14"/>
        <v>26284.53755933336</v>
      </c>
      <c r="H137" s="71">
        <v>0</v>
      </c>
      <c r="I137" s="20">
        <v>5672.100000000006</v>
      </c>
      <c r="J137" s="71">
        <v>0</v>
      </c>
      <c r="K137" s="71">
        <v>0</v>
      </c>
      <c r="L137" s="71">
        <f t="shared" si="17"/>
        <v>0</v>
      </c>
      <c r="M137" s="12">
        <f>L137+I137+H137</f>
        <v>5672.100000000006</v>
      </c>
      <c r="N137" s="14">
        <f t="shared" si="15"/>
        <v>31956.637559333365</v>
      </c>
      <c r="O137" s="11">
        <v>-20801.590261224388</v>
      </c>
      <c r="P137" s="49">
        <f t="shared" si="16"/>
        <v>11023.047298108977</v>
      </c>
    </row>
    <row r="138" spans="1:16" ht="15.75">
      <c r="A138" s="61">
        <v>42278</v>
      </c>
      <c r="B138" s="20">
        <v>-781.4</v>
      </c>
      <c r="C138" s="14">
        <v>32410.200000000026</v>
      </c>
      <c r="D138" s="18">
        <v>23086.599999999973</v>
      </c>
      <c r="E138" s="18">
        <v>197.01666666666665</v>
      </c>
      <c r="F138" s="71">
        <v>3218.699999999997</v>
      </c>
      <c r="G138" s="16">
        <f t="shared" si="14"/>
        <v>58912.51666666667</v>
      </c>
      <c r="H138" s="71">
        <v>0</v>
      </c>
      <c r="I138" s="20">
        <v>5125.199999999997</v>
      </c>
      <c r="J138" s="71">
        <v>0</v>
      </c>
      <c r="K138" s="71">
        <v>0</v>
      </c>
      <c r="L138" s="71">
        <f>+J138+K138</f>
        <v>0</v>
      </c>
      <c r="M138" s="12">
        <f>L138+I138+H138</f>
        <v>5125.199999999997</v>
      </c>
      <c r="N138" s="14">
        <f t="shared" si="15"/>
        <v>64037.71666666667</v>
      </c>
      <c r="O138" s="11">
        <v>11109.894156677166</v>
      </c>
      <c r="P138" s="49">
        <f t="shared" si="16"/>
        <v>74366.21082334383</v>
      </c>
    </row>
    <row r="139" spans="1:16" ht="15.75">
      <c r="A139" s="61">
        <v>42309</v>
      </c>
      <c r="B139" s="20">
        <v>202.8</v>
      </c>
      <c r="C139" s="14">
        <v>7081.300000000003</v>
      </c>
      <c r="D139" s="18">
        <v>27282.600000000028</v>
      </c>
      <c r="E139" s="18">
        <v>196.1055555555556</v>
      </c>
      <c r="F139" s="71">
        <v>-4976.199999999999</v>
      </c>
      <c r="G139" s="16">
        <f t="shared" si="14"/>
        <v>29583.80555555559</v>
      </c>
      <c r="H139" s="71">
        <v>0</v>
      </c>
      <c r="I139" s="20">
        <v>1100</v>
      </c>
      <c r="J139" s="71">
        <v>0</v>
      </c>
      <c r="K139" s="71">
        <v>0</v>
      </c>
      <c r="L139" s="71">
        <f>+J139+K139</f>
        <v>0</v>
      </c>
      <c r="M139" s="12">
        <f>L139+I139+H139</f>
        <v>1100</v>
      </c>
      <c r="N139" s="14">
        <f t="shared" si="15"/>
        <v>30683.80555555559</v>
      </c>
      <c r="O139" s="11">
        <v>2876.846229839389</v>
      </c>
      <c r="P139" s="49">
        <f t="shared" si="16"/>
        <v>33763.45178539498</v>
      </c>
    </row>
    <row r="140" spans="1:16" ht="15.75">
      <c r="A140" s="61">
        <v>42339</v>
      </c>
      <c r="B140" s="20">
        <v>2265.2</v>
      </c>
      <c r="C140" s="14">
        <v>43077.371799999964</v>
      </c>
      <c r="D140" s="18">
        <v>32075</v>
      </c>
      <c r="E140" s="18">
        <v>230.72777777777776</v>
      </c>
      <c r="F140" s="71">
        <v>-238</v>
      </c>
      <c r="G140" s="16">
        <f t="shared" si="14"/>
        <v>75145.09957777774</v>
      </c>
      <c r="H140" s="71">
        <v>0</v>
      </c>
      <c r="I140" s="20">
        <v>4734.687187999996</v>
      </c>
      <c r="J140" s="71">
        <v>0</v>
      </c>
      <c r="K140" s="71">
        <v>0</v>
      </c>
      <c r="L140" s="71">
        <f>+J140+K140</f>
        <v>0</v>
      </c>
      <c r="M140" s="12">
        <f>L140+I140+H140</f>
        <v>4734.687187999996</v>
      </c>
      <c r="N140" s="14">
        <f t="shared" si="15"/>
        <v>79879.78676577774</v>
      </c>
      <c r="O140" s="11">
        <v>-104475.81816549822</v>
      </c>
      <c r="P140" s="49">
        <f t="shared" si="16"/>
        <v>-22330.83139972048</v>
      </c>
    </row>
    <row r="141" spans="1:16" ht="15.75">
      <c r="A141" s="61">
        <v>42370</v>
      </c>
      <c r="B141" s="20">
        <v>136.64001789382007</v>
      </c>
      <c r="C141" s="14">
        <v>-11590.930657999968</v>
      </c>
      <c r="D141" s="18">
        <v>15066.399999999989</v>
      </c>
      <c r="E141" s="18">
        <v>-476.00833333333344</v>
      </c>
      <c r="F141" s="18">
        <v>-35.69999999999891</v>
      </c>
      <c r="G141" s="16">
        <f t="shared" si="14"/>
        <v>2963.761008666688</v>
      </c>
      <c r="H141" s="71">
        <v>0</v>
      </c>
      <c r="I141" s="20">
        <v>9026.200000000012</v>
      </c>
      <c r="J141" s="71">
        <v>0</v>
      </c>
      <c r="K141" s="71">
        <v>0</v>
      </c>
      <c r="L141" s="71">
        <f>+J141+K141</f>
        <v>0</v>
      </c>
      <c r="M141" s="12">
        <f aca="true" t="shared" si="18" ref="M141:M151">L141+I141+H141</f>
        <v>9026.200000000012</v>
      </c>
      <c r="N141" s="14">
        <f t="shared" si="15"/>
        <v>11989.9610086667</v>
      </c>
      <c r="O141" s="94">
        <v>-1501.0946063145002</v>
      </c>
      <c r="P141" s="49">
        <f t="shared" si="16"/>
        <v>10625.50642024602</v>
      </c>
    </row>
    <row r="142" spans="1:16" ht="15.75">
      <c r="A142" s="61">
        <v>42401</v>
      </c>
      <c r="B142" s="20">
        <v>1692.6757258849655</v>
      </c>
      <c r="C142" s="14">
        <v>27513.59999999999</v>
      </c>
      <c r="D142" s="18">
        <v>15942.900000000027</v>
      </c>
      <c r="E142" s="18">
        <v>-476.0083333333333</v>
      </c>
      <c r="F142" s="18">
        <v>4588.799999999999</v>
      </c>
      <c r="G142" s="16">
        <f t="shared" si="14"/>
        <v>47569.291666666686</v>
      </c>
      <c r="H142" s="71">
        <v>0</v>
      </c>
      <c r="I142" s="20">
        <v>-2135.800000000003</v>
      </c>
      <c r="J142" s="71">
        <v>0</v>
      </c>
      <c r="K142" s="71">
        <v>0</v>
      </c>
      <c r="L142" s="71">
        <f aca="true" t="shared" si="19" ref="L142:L150">+J142+K142</f>
        <v>0</v>
      </c>
      <c r="M142" s="12">
        <f t="shared" si="18"/>
        <v>-2135.800000000003</v>
      </c>
      <c r="N142" s="14">
        <f t="shared" si="15"/>
        <v>45433.49166666668</v>
      </c>
      <c r="O142" s="94">
        <v>-32757.20442046595</v>
      </c>
      <c r="P142" s="49">
        <f t="shared" si="16"/>
        <v>14368.962972085697</v>
      </c>
    </row>
    <row r="143" spans="1:16" ht="15.75">
      <c r="A143" s="61">
        <v>42430</v>
      </c>
      <c r="B143" s="20">
        <v>18353.972444385865</v>
      </c>
      <c r="C143" s="14">
        <v>-14809.699999999968</v>
      </c>
      <c r="D143" s="18">
        <v>5469.899999999965</v>
      </c>
      <c r="E143" s="18">
        <v>-476.00833333333344</v>
      </c>
      <c r="F143" s="18">
        <v>-4772.5</v>
      </c>
      <c r="G143" s="16">
        <f t="shared" si="14"/>
        <v>-14588.308333333336</v>
      </c>
      <c r="H143" s="71">
        <v>0</v>
      </c>
      <c r="I143" s="20">
        <v>3090.0999999999913</v>
      </c>
      <c r="J143" s="71">
        <v>0</v>
      </c>
      <c r="K143" s="71">
        <v>0</v>
      </c>
      <c r="L143" s="71">
        <f t="shared" si="19"/>
        <v>0</v>
      </c>
      <c r="M143" s="12">
        <f t="shared" si="18"/>
        <v>3090.0999999999913</v>
      </c>
      <c r="N143" s="14">
        <f t="shared" si="15"/>
        <v>-11498.208333333345</v>
      </c>
      <c r="O143" s="94">
        <v>21456.21414851922</v>
      </c>
      <c r="P143" s="49">
        <f t="shared" si="16"/>
        <v>28311.97825957174</v>
      </c>
    </row>
    <row r="144" spans="1:16" ht="15.75">
      <c r="A144" s="61">
        <v>42461</v>
      </c>
      <c r="B144" s="20">
        <v>-469.26569325</v>
      </c>
      <c r="C144" s="14">
        <v>2349.6999999999825</v>
      </c>
      <c r="D144" s="18">
        <v>35116.50000000002</v>
      </c>
      <c r="E144" s="18">
        <v>-476.0083333333332</v>
      </c>
      <c r="F144" s="18">
        <v>1924.2999999999993</v>
      </c>
      <c r="G144" s="16">
        <f t="shared" si="14"/>
        <v>38914.49166666667</v>
      </c>
      <c r="H144" s="71">
        <v>0</v>
      </c>
      <c r="I144" s="20">
        <v>-1731.7999999999884</v>
      </c>
      <c r="J144" s="71"/>
      <c r="K144" s="71">
        <v>0</v>
      </c>
      <c r="L144" s="71">
        <f t="shared" si="19"/>
        <v>0</v>
      </c>
      <c r="M144" s="12">
        <f t="shared" si="18"/>
        <v>-1731.7999999999884</v>
      </c>
      <c r="N144" s="14">
        <f t="shared" si="15"/>
        <v>37182.69166666668</v>
      </c>
      <c r="O144" s="94">
        <v>943.4599350737159</v>
      </c>
      <c r="P144" s="49">
        <f t="shared" si="16"/>
        <v>37656.885908490396</v>
      </c>
    </row>
    <row r="145" spans="1:16" ht="15.75">
      <c r="A145" s="61">
        <v>42491</v>
      </c>
      <c r="B145" s="20">
        <v>180.1531826032968</v>
      </c>
      <c r="C145" s="14">
        <v>18213.799999999974</v>
      </c>
      <c r="D145" s="18">
        <v>4820.399999999939</v>
      </c>
      <c r="E145" s="18">
        <v>-476.0083333333332</v>
      </c>
      <c r="F145" s="18">
        <v>-2964.8999999999996</v>
      </c>
      <c r="G145" s="16">
        <f t="shared" si="14"/>
        <v>19593.291666666577</v>
      </c>
      <c r="H145" s="71">
        <v>0</v>
      </c>
      <c r="I145" s="20">
        <v>13914.299999999988</v>
      </c>
      <c r="J145" s="71"/>
      <c r="K145" s="71">
        <v>0</v>
      </c>
      <c r="L145" s="71">
        <f t="shared" si="19"/>
        <v>0</v>
      </c>
      <c r="M145" s="12">
        <f t="shared" si="18"/>
        <v>13914.299999999988</v>
      </c>
      <c r="N145" s="14">
        <f t="shared" si="15"/>
        <v>33507.591666666565</v>
      </c>
      <c r="O145" s="94">
        <v>-4158.059287043712</v>
      </c>
      <c r="P145" s="49">
        <f t="shared" si="16"/>
        <v>29529.68556222615</v>
      </c>
    </row>
    <row r="146" spans="1:16" ht="15.75">
      <c r="A146" s="61">
        <v>42522</v>
      </c>
      <c r="B146" s="20">
        <v>1967.8999999999999</v>
      </c>
      <c r="C146" s="14">
        <v>-17151.700000000026</v>
      </c>
      <c r="D146" s="18">
        <v>19492.200000000073</v>
      </c>
      <c r="E146" s="18">
        <v>-476.0083333333341</v>
      </c>
      <c r="F146" s="18">
        <v>3481.8999999999996</v>
      </c>
      <c r="G146" s="16">
        <f t="shared" si="14"/>
        <v>5346.391666666713</v>
      </c>
      <c r="H146" s="71">
        <v>0</v>
      </c>
      <c r="I146" s="20">
        <v>-6417.899999999994</v>
      </c>
      <c r="J146" s="71"/>
      <c r="K146" s="71">
        <v>0</v>
      </c>
      <c r="L146" s="71">
        <f t="shared" si="19"/>
        <v>0</v>
      </c>
      <c r="M146" s="12">
        <f t="shared" si="18"/>
        <v>-6417.899999999994</v>
      </c>
      <c r="N146" s="14">
        <f t="shared" si="15"/>
        <v>-1071.5083333332814</v>
      </c>
      <c r="O146" s="94">
        <v>3783.722682812283</v>
      </c>
      <c r="P146" s="49">
        <f t="shared" si="16"/>
        <v>4680.114349479001</v>
      </c>
    </row>
    <row r="147" spans="1:16" ht="15.75">
      <c r="A147" s="61">
        <v>42552</v>
      </c>
      <c r="B147" s="20">
        <v>-861.827419904319</v>
      </c>
      <c r="C147" s="14">
        <v>7027.400000000067</v>
      </c>
      <c r="D147" s="18">
        <v>11557.499999999978</v>
      </c>
      <c r="E147" s="18">
        <v>276.49166666666724</v>
      </c>
      <c r="F147" s="71">
        <v>742.5</v>
      </c>
      <c r="G147" s="16">
        <f t="shared" si="14"/>
        <v>19603.891666666714</v>
      </c>
      <c r="H147" s="71">
        <v>0</v>
      </c>
      <c r="I147" s="20">
        <v>982.1999999999971</v>
      </c>
      <c r="J147" s="71"/>
      <c r="K147" s="71">
        <v>0</v>
      </c>
      <c r="L147" s="71">
        <f t="shared" si="19"/>
        <v>0</v>
      </c>
      <c r="M147" s="12">
        <f t="shared" si="18"/>
        <v>982.1999999999971</v>
      </c>
      <c r="N147" s="14">
        <f t="shared" si="15"/>
        <v>20586.09166666671</v>
      </c>
      <c r="O147" s="94">
        <v>-1908.3215921850897</v>
      </c>
      <c r="P147" s="49">
        <f t="shared" si="16"/>
        <v>17815.942654577302</v>
      </c>
    </row>
    <row r="148" spans="1:16" ht="15.75">
      <c r="A148" s="61">
        <v>42583</v>
      </c>
      <c r="B148" s="20">
        <v>171.55132664852073</v>
      </c>
      <c r="C148" s="14">
        <v>531.6826429999801</v>
      </c>
      <c r="D148" s="18">
        <v>5351.599999999975</v>
      </c>
      <c r="E148" s="18">
        <v>276.4916666666668</v>
      </c>
      <c r="F148" s="71">
        <v>-1251.5999999999985</v>
      </c>
      <c r="G148" s="16">
        <f t="shared" si="14"/>
        <v>4908.174309666623</v>
      </c>
      <c r="H148" s="71">
        <v>0</v>
      </c>
      <c r="I148" s="20">
        <v>11368.900000000009</v>
      </c>
      <c r="J148" s="71"/>
      <c r="K148" s="71">
        <v>0</v>
      </c>
      <c r="L148" s="71">
        <f t="shared" si="19"/>
        <v>0</v>
      </c>
      <c r="M148" s="12">
        <f t="shared" si="18"/>
        <v>11368.900000000009</v>
      </c>
      <c r="N148" s="14">
        <f t="shared" si="15"/>
        <v>16277.074309666632</v>
      </c>
      <c r="O148" s="94">
        <v>-3170.2573549563363</v>
      </c>
      <c r="P148" s="49">
        <f t="shared" si="16"/>
        <v>13278.368281358817</v>
      </c>
    </row>
    <row r="149" spans="1:16" ht="15.75">
      <c r="A149" s="61">
        <v>42614</v>
      </c>
      <c r="B149" s="20">
        <v>-1541.507120838356</v>
      </c>
      <c r="C149" s="14">
        <v>-6741.782642999988</v>
      </c>
      <c r="D149" s="18">
        <v>18346.600000000057</v>
      </c>
      <c r="E149" s="18">
        <v>276.49166666666633</v>
      </c>
      <c r="F149" s="71">
        <v>-1035.4000000000015</v>
      </c>
      <c r="G149" s="16">
        <f t="shared" si="14"/>
        <v>10845.909023666734</v>
      </c>
      <c r="H149" s="71">
        <v>0</v>
      </c>
      <c r="I149" s="20">
        <v>-1853.2000000000116</v>
      </c>
      <c r="J149" s="71"/>
      <c r="K149" s="71">
        <v>0</v>
      </c>
      <c r="L149" s="71">
        <f t="shared" si="19"/>
        <v>0</v>
      </c>
      <c r="M149" s="12">
        <f t="shared" si="18"/>
        <v>-1853.2000000000116</v>
      </c>
      <c r="N149" s="14">
        <f>+G149+M149</f>
        <v>8992.709023666723</v>
      </c>
      <c r="O149" s="94">
        <v>19092.57178972359</v>
      </c>
      <c r="P149" s="49">
        <f t="shared" si="16"/>
        <v>26543.77369255196</v>
      </c>
    </row>
    <row r="150" spans="1:16" ht="15.75">
      <c r="A150" s="61">
        <v>42644</v>
      </c>
      <c r="B150" s="20">
        <v>-1825.25362498586</v>
      </c>
      <c r="C150" s="14">
        <v>12684.599999999951</v>
      </c>
      <c r="D150" s="18">
        <v>4918.700000000004</v>
      </c>
      <c r="E150" s="18">
        <v>46.32500000000073</v>
      </c>
      <c r="F150" s="71">
        <v>4149.299999999999</v>
      </c>
      <c r="G150" s="16">
        <f t="shared" si="14"/>
        <v>21798.924999999956</v>
      </c>
      <c r="H150" s="71">
        <v>0</v>
      </c>
      <c r="I150" s="20">
        <v>8225.540000000008</v>
      </c>
      <c r="J150" s="71"/>
      <c r="K150" s="71">
        <v>0</v>
      </c>
      <c r="L150" s="71">
        <f t="shared" si="19"/>
        <v>0</v>
      </c>
      <c r="M150" s="12">
        <f t="shared" si="18"/>
        <v>8225.540000000008</v>
      </c>
      <c r="N150" s="14">
        <f>+G150+M150</f>
        <v>30024.464999999964</v>
      </c>
      <c r="O150" s="94">
        <v>14761.227885368255</v>
      </c>
      <c r="P150" s="49">
        <f t="shared" si="16"/>
        <v>42960.43926038236</v>
      </c>
    </row>
    <row r="151" spans="1:16" ht="15.75">
      <c r="A151" s="61">
        <v>42675</v>
      </c>
      <c r="B151" s="20">
        <v>112.4</v>
      </c>
      <c r="C151" s="14">
        <v>24134.900000000045</v>
      </c>
      <c r="D151" s="18">
        <v>11352.599999999973</v>
      </c>
      <c r="E151" s="18">
        <v>43.636111111110495</v>
      </c>
      <c r="F151" s="71">
        <v>1561.4000000000015</v>
      </c>
      <c r="G151" s="16">
        <f t="shared" si="14"/>
        <v>37092.53611111113</v>
      </c>
      <c r="H151" s="71">
        <v>0</v>
      </c>
      <c r="I151" s="20">
        <v>2192.6600000000035</v>
      </c>
      <c r="J151" s="71"/>
      <c r="K151" s="71">
        <v>0</v>
      </c>
      <c r="L151" s="71">
        <f>+J151+K151</f>
        <v>0</v>
      </c>
      <c r="M151" s="12">
        <f t="shared" si="18"/>
        <v>2192.6600000000035</v>
      </c>
      <c r="N151" s="14">
        <f>+G151+M151</f>
        <v>39285.19611111113</v>
      </c>
      <c r="O151" s="94">
        <v>-9455.522806307423</v>
      </c>
      <c r="P151" s="49">
        <f t="shared" si="16"/>
        <v>29942.073304803707</v>
      </c>
    </row>
    <row r="152" spans="1:16" ht="15.75">
      <c r="A152" s="61">
        <v>42705</v>
      </c>
      <c r="B152" s="23">
        <v>0</v>
      </c>
      <c r="C152" s="14">
        <v>14483.100000000006</v>
      </c>
      <c r="D152" s="18">
        <v>20670.69999999998</v>
      </c>
      <c r="E152" s="18">
        <v>49.01388888888914</v>
      </c>
      <c r="F152" s="71">
        <v>-6329.4000000000015</v>
      </c>
      <c r="G152" s="16">
        <f t="shared" si="14"/>
        <v>28873.413888888877</v>
      </c>
      <c r="H152" s="71">
        <v>0</v>
      </c>
      <c r="I152" s="20">
        <v>-800.3999999999942</v>
      </c>
      <c r="J152" s="71"/>
      <c r="K152" s="71">
        <v>0</v>
      </c>
      <c r="L152" s="71">
        <f>+J152+K152</f>
        <v>0</v>
      </c>
      <c r="M152" s="12">
        <f>L152+I152+H152</f>
        <v>-800.3999999999942</v>
      </c>
      <c r="N152" s="14">
        <f>+G152+M152</f>
        <v>28073.013888888883</v>
      </c>
      <c r="O152" s="94">
        <v>1731.7075681028728</v>
      </c>
      <c r="P152" s="49">
        <f t="shared" si="16"/>
        <v>29804.721456991756</v>
      </c>
    </row>
    <row r="153" spans="1:16" ht="15.75">
      <c r="A153" s="61">
        <v>42736</v>
      </c>
      <c r="B153" s="23">
        <v>111.9999901943271</v>
      </c>
      <c r="C153" s="14">
        <v>-18654.10000000002</v>
      </c>
      <c r="D153" s="18">
        <v>24336.09999999988</v>
      </c>
      <c r="E153" s="18">
        <v>-55.90000000000009</v>
      </c>
      <c r="F153" s="18">
        <v>-690.1999999999989</v>
      </c>
      <c r="G153" s="16">
        <f t="shared" si="14"/>
        <v>4935.89999999986</v>
      </c>
      <c r="H153" s="71">
        <v>0</v>
      </c>
      <c r="I153" s="20">
        <v>2478.1999999999825</v>
      </c>
      <c r="J153" s="71"/>
      <c r="K153" s="71">
        <v>0</v>
      </c>
      <c r="L153" s="71">
        <f aca="true" t="shared" si="20" ref="L153:L178">+J153+K153</f>
        <v>0</v>
      </c>
      <c r="M153" s="12">
        <f aca="true" t="shared" si="21" ref="M153:M178">L153+I153+H153</f>
        <v>2478.1999999999825</v>
      </c>
      <c r="N153" s="14">
        <f aca="true" t="shared" si="22" ref="N153:N178">+G153+M153</f>
        <v>7414.099999999842</v>
      </c>
      <c r="O153" s="75">
        <v>-4093.258020809117</v>
      </c>
      <c r="P153" s="49">
        <f t="shared" si="16"/>
        <v>3432.841969385052</v>
      </c>
    </row>
    <row r="154" spans="1:16" ht="15.75">
      <c r="A154" s="61">
        <v>42767</v>
      </c>
      <c r="B154" s="23">
        <v>1481.1989101478157</v>
      </c>
      <c r="C154" s="14">
        <v>-23582.39999999995</v>
      </c>
      <c r="D154" s="18">
        <v>35777.40000000002</v>
      </c>
      <c r="E154" s="18">
        <v>-55.90000000000009</v>
      </c>
      <c r="F154" s="18">
        <v>1706</v>
      </c>
      <c r="G154" s="16">
        <f t="shared" si="14"/>
        <v>13845.100000000073</v>
      </c>
      <c r="H154" s="71">
        <v>0</v>
      </c>
      <c r="I154" s="20">
        <v>1450.1000000000058</v>
      </c>
      <c r="J154" s="71"/>
      <c r="K154" s="71">
        <v>0</v>
      </c>
      <c r="L154" s="71">
        <f t="shared" si="20"/>
        <v>0</v>
      </c>
      <c r="M154" s="12">
        <f t="shared" si="21"/>
        <v>1450.1000000000058</v>
      </c>
      <c r="N154" s="14">
        <f t="shared" si="22"/>
        <v>15295.200000000079</v>
      </c>
      <c r="O154" s="75">
        <v>7565.612020217537</v>
      </c>
      <c r="P154" s="49">
        <f t="shared" si="16"/>
        <v>24342.01093036543</v>
      </c>
    </row>
    <row r="155" spans="1:16" ht="15.75">
      <c r="A155" s="61">
        <v>42795</v>
      </c>
      <c r="B155" s="75">
        <v>-1167.77279012233</v>
      </c>
      <c r="C155" s="14">
        <v>45302.49999999997</v>
      </c>
      <c r="D155" s="18">
        <v>-471.3000000000902</v>
      </c>
      <c r="E155" s="18">
        <v>-55.90000000000009</v>
      </c>
      <c r="F155" s="18">
        <v>5345.199999999999</v>
      </c>
      <c r="G155" s="16">
        <f t="shared" si="14"/>
        <v>50120.499999999876</v>
      </c>
      <c r="H155" s="71">
        <v>0</v>
      </c>
      <c r="I155" s="20">
        <v>2396.1699999999837</v>
      </c>
      <c r="J155" s="71"/>
      <c r="K155" s="71">
        <v>0</v>
      </c>
      <c r="L155" s="71">
        <f t="shared" si="20"/>
        <v>0</v>
      </c>
      <c r="M155" s="12">
        <f t="shared" si="21"/>
        <v>2396.1699999999837</v>
      </c>
      <c r="N155" s="14">
        <f t="shared" si="22"/>
        <v>52516.66999999986</v>
      </c>
      <c r="O155" s="75">
        <v>-49703.91972482533</v>
      </c>
      <c r="P155" s="49">
        <f t="shared" si="16"/>
        <v>1644.977485052197</v>
      </c>
    </row>
    <row r="156" spans="1:16" ht="15.75">
      <c r="A156" s="61">
        <v>42826</v>
      </c>
      <c r="B156" s="75">
        <v>-1573.13467561425</v>
      </c>
      <c r="C156" s="14">
        <v>-18644.699999999997</v>
      </c>
      <c r="D156" s="18">
        <v>32941.10000000006</v>
      </c>
      <c r="E156" s="18">
        <v>-7448.333333333334</v>
      </c>
      <c r="F156" s="18">
        <v>-3959.399999999998</v>
      </c>
      <c r="G156" s="16">
        <f t="shared" si="14"/>
        <v>2888.666666666728</v>
      </c>
      <c r="H156" s="71">
        <v>0</v>
      </c>
      <c r="I156" s="20">
        <v>-2721.9199999999837</v>
      </c>
      <c r="J156" s="71"/>
      <c r="K156" s="71">
        <v>0</v>
      </c>
      <c r="L156" s="71">
        <f t="shared" si="20"/>
        <v>0</v>
      </c>
      <c r="M156" s="71">
        <f t="shared" si="21"/>
        <v>-2721.9199999999837</v>
      </c>
      <c r="N156" s="14">
        <f t="shared" si="22"/>
        <v>166.7466666667442</v>
      </c>
      <c r="O156" s="75">
        <v>38630.82051115338</v>
      </c>
      <c r="P156" s="49">
        <f t="shared" si="16"/>
        <v>37224.43250220588</v>
      </c>
    </row>
    <row r="157" spans="1:16" ht="15.75">
      <c r="A157" s="61">
        <v>42856</v>
      </c>
      <c r="B157" s="75">
        <v>-44.05752756</v>
      </c>
      <c r="C157" s="14">
        <v>-32756.599999999977</v>
      </c>
      <c r="D157" s="18">
        <v>14408.7</v>
      </c>
      <c r="E157" s="18">
        <v>-7448.333333333338</v>
      </c>
      <c r="F157" s="18">
        <v>1283.5999999999985</v>
      </c>
      <c r="G157" s="16">
        <f t="shared" si="14"/>
        <v>-24512.633333333317</v>
      </c>
      <c r="H157" s="71">
        <v>0</v>
      </c>
      <c r="I157" s="20">
        <v>-1900.3699999999953</v>
      </c>
      <c r="J157" s="71"/>
      <c r="K157" s="71">
        <v>0</v>
      </c>
      <c r="L157" s="71">
        <f t="shared" si="20"/>
        <v>0</v>
      </c>
      <c r="M157" s="71">
        <f t="shared" si="21"/>
        <v>-1900.3699999999953</v>
      </c>
      <c r="N157" s="14">
        <f t="shared" si="22"/>
        <v>-26413.003333333312</v>
      </c>
      <c r="O157" s="75">
        <v>50282.155965019236</v>
      </c>
      <c r="P157" s="49">
        <f t="shared" si="16"/>
        <v>23825.095104125925</v>
      </c>
    </row>
    <row r="158" spans="1:16" ht="15.75">
      <c r="A158" s="61">
        <v>42887</v>
      </c>
      <c r="B158" s="75">
        <v>2451.1262668128625</v>
      </c>
      <c r="C158" s="14">
        <v>39684.40000000004</v>
      </c>
      <c r="D158" s="18">
        <v>3412.100000000013</v>
      </c>
      <c r="E158" s="18">
        <v>-7448.333333333325</v>
      </c>
      <c r="F158" s="18">
        <v>-1169.2999999999993</v>
      </c>
      <c r="G158" s="16">
        <f t="shared" si="14"/>
        <v>34478.86666666673</v>
      </c>
      <c r="H158" s="71">
        <v>0</v>
      </c>
      <c r="I158" s="20">
        <v>7559.619999999995</v>
      </c>
      <c r="J158" s="71"/>
      <c r="K158" s="71">
        <v>0</v>
      </c>
      <c r="L158" s="71">
        <f t="shared" si="20"/>
        <v>0</v>
      </c>
      <c r="M158" s="71">
        <f t="shared" si="21"/>
        <v>7559.619999999995</v>
      </c>
      <c r="N158" s="14">
        <f t="shared" si="22"/>
        <v>42038.48666666672</v>
      </c>
      <c r="O158" s="75">
        <v>-40352.23345704457</v>
      </c>
      <c r="P158" s="49">
        <f t="shared" si="16"/>
        <v>4137.379476435017</v>
      </c>
    </row>
    <row r="159" spans="1:16" ht="15.75">
      <c r="A159" s="61">
        <v>42917</v>
      </c>
      <c r="B159" s="75">
        <v>-1367.9418099987</v>
      </c>
      <c r="C159" s="14">
        <v>4124.100000000006</v>
      </c>
      <c r="D159" s="18">
        <v>3264.6999999999643</v>
      </c>
      <c r="E159" s="18">
        <v>7225.883333333331</v>
      </c>
      <c r="F159" s="71">
        <v>273.8999999999978</v>
      </c>
      <c r="G159" s="16">
        <f t="shared" si="14"/>
        <v>14888.5833333333</v>
      </c>
      <c r="H159" s="71">
        <v>0</v>
      </c>
      <c r="I159" s="20">
        <v>3892.29999999999</v>
      </c>
      <c r="J159" s="71"/>
      <c r="K159" s="71">
        <v>0</v>
      </c>
      <c r="L159" s="71">
        <f t="shared" si="20"/>
        <v>0</v>
      </c>
      <c r="M159" s="71">
        <f t="shared" si="21"/>
        <v>3892.29999999999</v>
      </c>
      <c r="N159" s="14">
        <f t="shared" si="22"/>
        <v>18780.883333333288</v>
      </c>
      <c r="O159" s="75">
        <v>-8606.946984691918</v>
      </c>
      <c r="P159" s="49">
        <f t="shared" si="16"/>
        <v>8805.99453864267</v>
      </c>
    </row>
    <row r="160" spans="1:16" ht="15.75">
      <c r="A160" s="61">
        <v>42948</v>
      </c>
      <c r="B160" s="75">
        <v>2091.4713506644653</v>
      </c>
      <c r="C160" s="14">
        <v>9766.799999999952</v>
      </c>
      <c r="D160" s="18">
        <v>14893.999999999956</v>
      </c>
      <c r="E160" s="18">
        <v>7225.883333333333</v>
      </c>
      <c r="F160" s="71">
        <v>3223.100000000002</v>
      </c>
      <c r="G160" s="16">
        <f t="shared" si="14"/>
        <v>35109.78333333324</v>
      </c>
      <c r="H160" s="71">
        <v>0</v>
      </c>
      <c r="I160" s="20">
        <v>15650.4</v>
      </c>
      <c r="J160" s="71"/>
      <c r="K160" s="71">
        <v>0</v>
      </c>
      <c r="L160" s="71">
        <f t="shared" si="20"/>
        <v>0</v>
      </c>
      <c r="M160" s="71">
        <f t="shared" si="21"/>
        <v>15650.4</v>
      </c>
      <c r="N160" s="14">
        <f t="shared" si="22"/>
        <v>50760.18333333324</v>
      </c>
      <c r="O160" s="75">
        <v>-21071.188909910994</v>
      </c>
      <c r="P160" s="49">
        <f t="shared" si="16"/>
        <v>31780.46577408671</v>
      </c>
    </row>
    <row r="161" spans="1:16" ht="15.75">
      <c r="A161" s="61">
        <v>42979</v>
      </c>
      <c r="B161" s="75">
        <v>-913.04348800048</v>
      </c>
      <c r="C161" s="14">
        <v>-18066.300000000003</v>
      </c>
      <c r="D161" s="18">
        <v>17482.100000000126</v>
      </c>
      <c r="E161" s="18">
        <v>7225.883333333332</v>
      </c>
      <c r="F161" s="71">
        <v>-689.6000000000022</v>
      </c>
      <c r="G161" s="16">
        <f t="shared" si="14"/>
        <v>5952.083333333453</v>
      </c>
      <c r="H161" s="71">
        <v>0</v>
      </c>
      <c r="I161" s="20">
        <v>5070.473715999979</v>
      </c>
      <c r="J161" s="71"/>
      <c r="K161" s="71">
        <v>0</v>
      </c>
      <c r="L161" s="71">
        <f t="shared" si="20"/>
        <v>0</v>
      </c>
      <c r="M161" s="71">
        <f t="shared" si="21"/>
        <v>5070.473715999979</v>
      </c>
      <c r="N161" s="14">
        <f t="shared" si="22"/>
        <v>11022.55704933343</v>
      </c>
      <c r="O161" s="75">
        <v>-5456.782029106955</v>
      </c>
      <c r="P161" s="49">
        <f t="shared" si="16"/>
        <v>4652.7315322259965</v>
      </c>
    </row>
    <row r="162" spans="1:16" ht="15.75">
      <c r="A162" s="61">
        <v>43009</v>
      </c>
      <c r="B162" s="75">
        <v>-770.4934569796796</v>
      </c>
      <c r="C162" s="14">
        <v>3503.50000000008</v>
      </c>
      <c r="D162" s="18">
        <v>-531.5000000000509</v>
      </c>
      <c r="E162" s="18">
        <v>-68.08333333333303</v>
      </c>
      <c r="F162" s="71">
        <v>-4128.699999999999</v>
      </c>
      <c r="G162" s="16">
        <f t="shared" si="14"/>
        <v>-1224.7833333333028</v>
      </c>
      <c r="H162" s="71">
        <v>0</v>
      </c>
      <c r="I162" s="20">
        <v>4323.190150000039</v>
      </c>
      <c r="J162" s="71"/>
      <c r="K162" s="71">
        <v>0</v>
      </c>
      <c r="L162" s="71">
        <f t="shared" si="20"/>
        <v>0</v>
      </c>
      <c r="M162" s="71">
        <f t="shared" si="21"/>
        <v>4323.190150000039</v>
      </c>
      <c r="N162" s="14">
        <f t="shared" si="22"/>
        <v>3098.4068166667357</v>
      </c>
      <c r="O162" s="75">
        <v>47576.80621943038</v>
      </c>
      <c r="P162" s="49">
        <f t="shared" si="16"/>
        <v>49904.71957911743</v>
      </c>
    </row>
    <row r="163" spans="1:16" ht="15.75">
      <c r="A163" s="61">
        <v>43040</v>
      </c>
      <c r="B163" s="75">
        <v>-2125.2692134622607</v>
      </c>
      <c r="C163" s="14">
        <v>-8330.900000000023</v>
      </c>
      <c r="D163" s="18">
        <v>18121.89999999998</v>
      </c>
      <c r="E163" s="18">
        <v>-68.08333333333394</v>
      </c>
      <c r="F163" s="71">
        <v>-1911.6000000000004</v>
      </c>
      <c r="G163" s="16">
        <f t="shared" si="14"/>
        <v>7811.316666666622</v>
      </c>
      <c r="H163" s="71">
        <v>0</v>
      </c>
      <c r="I163" s="20">
        <v>-6801.763866000023</v>
      </c>
      <c r="J163" s="71"/>
      <c r="K163" s="71">
        <v>0</v>
      </c>
      <c r="L163" s="71">
        <f t="shared" si="20"/>
        <v>0</v>
      </c>
      <c r="M163" s="71">
        <f t="shared" si="21"/>
        <v>-6801.763866000023</v>
      </c>
      <c r="N163" s="14">
        <f t="shared" si="22"/>
        <v>1009.5528006665991</v>
      </c>
      <c r="O163" s="75">
        <v>9520.932550346608</v>
      </c>
      <c r="P163" s="49">
        <f t="shared" si="16"/>
        <v>8405.216137550946</v>
      </c>
    </row>
    <row r="164" spans="1:16" ht="15.75">
      <c r="A164" s="61">
        <v>43070</v>
      </c>
      <c r="B164" s="75">
        <v>0</v>
      </c>
      <c r="C164" s="14">
        <v>26154.199999999903</v>
      </c>
      <c r="D164" s="18">
        <v>55583.6</v>
      </c>
      <c r="E164" s="18">
        <v>-68.08333333333258</v>
      </c>
      <c r="F164" s="71">
        <v>1779.800000000001</v>
      </c>
      <c r="G164" s="16">
        <f t="shared" si="14"/>
        <v>83449.51666666658</v>
      </c>
      <c r="H164" s="71">
        <v>0</v>
      </c>
      <c r="I164" s="20">
        <v>8211.199999999983</v>
      </c>
      <c r="J164" s="71"/>
      <c r="K164" s="71">
        <v>0</v>
      </c>
      <c r="L164" s="71">
        <f t="shared" si="20"/>
        <v>0</v>
      </c>
      <c r="M164" s="71">
        <f t="shared" si="21"/>
        <v>8211.199999999983</v>
      </c>
      <c r="N164" s="14">
        <f t="shared" si="22"/>
        <v>91660.71666666656</v>
      </c>
      <c r="O164" s="75">
        <v>-43276.12829338791</v>
      </c>
      <c r="P164" s="49">
        <f t="shared" si="16"/>
        <v>48384.588373278646</v>
      </c>
    </row>
    <row r="165" spans="1:16" ht="15.75">
      <c r="A165" s="61">
        <v>43101</v>
      </c>
      <c r="B165" s="75">
        <v>-848.29188915588</v>
      </c>
      <c r="C165" s="14">
        <v>-30965.69999999988</v>
      </c>
      <c r="D165" s="18">
        <v>33392.200000000055</v>
      </c>
      <c r="E165" s="18">
        <v>-117.96666666666715</v>
      </c>
      <c r="F165" s="71">
        <v>-1054.2999999999993</v>
      </c>
      <c r="G165" s="16">
        <f t="shared" si="14"/>
        <v>1254.2333333335082</v>
      </c>
      <c r="H165" s="71">
        <v>0</v>
      </c>
      <c r="I165" s="20">
        <v>-1870</v>
      </c>
      <c r="J165" s="71"/>
      <c r="K165" s="71">
        <v>0</v>
      </c>
      <c r="L165" s="71">
        <f t="shared" si="20"/>
        <v>0</v>
      </c>
      <c r="M165" s="71">
        <f t="shared" si="21"/>
        <v>-1870</v>
      </c>
      <c r="N165" s="14">
        <f t="shared" si="22"/>
        <v>-615.7666666664918</v>
      </c>
      <c r="O165" s="11">
        <v>1588.7785889033291</v>
      </c>
      <c r="P165" s="49">
        <f t="shared" si="16"/>
        <v>124.72003308095736</v>
      </c>
    </row>
    <row r="166" spans="1:16" ht="15.75">
      <c r="A166" s="61">
        <v>43132</v>
      </c>
      <c r="B166" s="75">
        <v>-1425.38808478028</v>
      </c>
      <c r="C166" s="14">
        <v>-435.80000000002474</v>
      </c>
      <c r="D166" s="18">
        <v>25582.600000000024</v>
      </c>
      <c r="E166" s="18">
        <v>-259.2666666666664</v>
      </c>
      <c r="F166" s="71">
        <v>5352.700000000003</v>
      </c>
      <c r="G166" s="16">
        <f t="shared" si="14"/>
        <v>30240.233333333337</v>
      </c>
      <c r="H166" s="71">
        <v>0</v>
      </c>
      <c r="I166" s="20">
        <v>-6943.299999999988</v>
      </c>
      <c r="J166" s="71"/>
      <c r="K166" s="71">
        <v>0</v>
      </c>
      <c r="L166" s="71">
        <f t="shared" si="20"/>
        <v>0</v>
      </c>
      <c r="M166" s="71">
        <f t="shared" si="21"/>
        <v>-6943.299999999988</v>
      </c>
      <c r="N166" s="14">
        <f t="shared" si="22"/>
        <v>23296.93333333335</v>
      </c>
      <c r="O166" s="11">
        <v>23686.599981246516</v>
      </c>
      <c r="P166" s="49">
        <f t="shared" si="16"/>
        <v>45558.145229799586</v>
      </c>
    </row>
    <row r="167" spans="1:16" ht="15.75">
      <c r="A167" s="61">
        <v>43160</v>
      </c>
      <c r="B167" s="75">
        <v>4037.3352383206957</v>
      </c>
      <c r="C167" s="14">
        <v>-8847.300000000003</v>
      </c>
      <c r="D167" s="18">
        <v>9467.999999999854</v>
      </c>
      <c r="E167" s="18">
        <v>-8.866666666666788</v>
      </c>
      <c r="F167" s="71">
        <v>5982.099999999995</v>
      </c>
      <c r="G167" s="16">
        <f t="shared" si="14"/>
        <v>6593.93333333318</v>
      </c>
      <c r="H167" s="71">
        <v>3000</v>
      </c>
      <c r="I167" s="20">
        <v>2593.2999999999884</v>
      </c>
      <c r="J167" s="71"/>
      <c r="K167" s="71">
        <v>0</v>
      </c>
      <c r="L167" s="71">
        <f t="shared" si="20"/>
        <v>0</v>
      </c>
      <c r="M167" s="71">
        <f t="shared" si="21"/>
        <v>5593.299999999988</v>
      </c>
      <c r="N167" s="14">
        <f t="shared" si="22"/>
        <v>12187.233333333168</v>
      </c>
      <c r="O167" s="11">
        <v>-13009.612279554647</v>
      </c>
      <c r="P167" s="49">
        <f t="shared" si="16"/>
        <v>3214.9562920992166</v>
      </c>
    </row>
    <row r="168" spans="1:16" ht="15.75">
      <c r="A168" s="61">
        <v>43191</v>
      </c>
      <c r="B168" s="75">
        <v>14383.603034522777</v>
      </c>
      <c r="C168" s="14">
        <v>-38834.90000000005</v>
      </c>
      <c r="D168" s="18">
        <v>45906.30000000019</v>
      </c>
      <c r="E168" s="18">
        <v>291.8666666666668</v>
      </c>
      <c r="F168" s="71">
        <v>-8881.299999999996</v>
      </c>
      <c r="G168" s="16">
        <f t="shared" si="14"/>
        <v>-1518.0333333331891</v>
      </c>
      <c r="H168" s="71">
        <v>0</v>
      </c>
      <c r="I168" s="20">
        <v>-1860</v>
      </c>
      <c r="J168" s="71"/>
      <c r="K168" s="71">
        <v>0</v>
      </c>
      <c r="L168" s="71">
        <f t="shared" si="20"/>
        <v>0</v>
      </c>
      <c r="M168" s="71">
        <f t="shared" si="21"/>
        <v>-1860</v>
      </c>
      <c r="N168" s="14">
        <f t="shared" si="22"/>
        <v>-3378.033333333189</v>
      </c>
      <c r="O168" s="11">
        <v>9439.120725504363</v>
      </c>
      <c r="P168" s="49">
        <f t="shared" si="16"/>
        <v>20444.690426693953</v>
      </c>
    </row>
    <row r="169" spans="1:16" ht="15.75">
      <c r="A169" s="61">
        <v>43221</v>
      </c>
      <c r="B169" s="75">
        <v>-22.395874116320044</v>
      </c>
      <c r="C169" s="14">
        <v>-1621.8999999999578</v>
      </c>
      <c r="D169" s="18">
        <v>25893.499999999993</v>
      </c>
      <c r="E169" s="18">
        <v>291.86666666666633</v>
      </c>
      <c r="F169" s="71">
        <v>-838.8999999999996</v>
      </c>
      <c r="G169" s="16">
        <f t="shared" si="14"/>
        <v>23724.566666666702</v>
      </c>
      <c r="H169" s="71">
        <v>0</v>
      </c>
      <c r="I169" s="20">
        <v>-410</v>
      </c>
      <c r="J169" s="71"/>
      <c r="K169" s="71">
        <v>0</v>
      </c>
      <c r="L169" s="71">
        <f t="shared" si="20"/>
        <v>0</v>
      </c>
      <c r="M169" s="71">
        <f t="shared" si="21"/>
        <v>-410</v>
      </c>
      <c r="N169" s="14">
        <f t="shared" si="22"/>
        <v>23314.566666666702</v>
      </c>
      <c r="O169" s="11">
        <v>13983.654910311661</v>
      </c>
      <c r="P169" s="49">
        <f t="shared" si="16"/>
        <v>37275.82570286204</v>
      </c>
    </row>
    <row r="170" spans="1:16" ht="15.75">
      <c r="A170" s="61">
        <v>43252</v>
      </c>
      <c r="B170" s="75">
        <v>656.1650048502399</v>
      </c>
      <c r="C170" s="14">
        <v>-34412.20000000004</v>
      </c>
      <c r="D170" s="18">
        <v>55924.700000000055</v>
      </c>
      <c r="E170" s="18">
        <v>291.8666666666668</v>
      </c>
      <c r="F170" s="71">
        <v>-589.6999999999989</v>
      </c>
      <c r="G170" s="16">
        <f t="shared" si="14"/>
        <v>21214.666666666686</v>
      </c>
      <c r="H170" s="71">
        <v>500</v>
      </c>
      <c r="I170" s="20">
        <v>12680</v>
      </c>
      <c r="J170" s="71"/>
      <c r="K170" s="71">
        <v>0</v>
      </c>
      <c r="L170" s="71">
        <f t="shared" si="20"/>
        <v>0</v>
      </c>
      <c r="M170" s="71">
        <f t="shared" si="21"/>
        <v>13180</v>
      </c>
      <c r="N170" s="14">
        <f t="shared" si="22"/>
        <v>34394.666666666686</v>
      </c>
      <c r="O170" s="11">
        <v>21270.878982930466</v>
      </c>
      <c r="P170" s="49">
        <f t="shared" si="16"/>
        <v>56321.71065444739</v>
      </c>
    </row>
    <row r="171" spans="1:16" ht="15.75">
      <c r="A171" s="61">
        <v>43282</v>
      </c>
      <c r="B171" s="75">
        <v>3855.687037286565</v>
      </c>
      <c r="C171" s="14">
        <v>2691.6000000000495</v>
      </c>
      <c r="D171" s="18">
        <v>9739.800000000047</v>
      </c>
      <c r="E171" s="18">
        <v>83.40000000000009</v>
      </c>
      <c r="F171" s="71">
        <v>-2287.2000000000044</v>
      </c>
      <c r="G171" s="16">
        <f t="shared" si="14"/>
        <v>10227.600000000091</v>
      </c>
      <c r="H171" s="71">
        <v>2000</v>
      </c>
      <c r="I171" s="20">
        <v>4450</v>
      </c>
      <c r="J171" s="71"/>
      <c r="K171" s="71">
        <v>0</v>
      </c>
      <c r="L171" s="71">
        <f t="shared" si="20"/>
        <v>0</v>
      </c>
      <c r="M171" s="71">
        <f t="shared" si="21"/>
        <v>6450</v>
      </c>
      <c r="N171" s="14">
        <f t="shared" si="22"/>
        <v>16677.600000000093</v>
      </c>
      <c r="O171" s="11">
        <v>-13535.941205000081</v>
      </c>
      <c r="P171" s="49">
        <f t="shared" si="16"/>
        <v>6997.345832286577</v>
      </c>
    </row>
    <row r="172" spans="1:16" ht="15.75">
      <c r="A172" s="61">
        <v>43313</v>
      </c>
      <c r="B172" s="75">
        <v>2722.121763032722</v>
      </c>
      <c r="C172" s="14">
        <v>-2455.5000000000364</v>
      </c>
      <c r="D172" s="18">
        <v>37000.299999999945</v>
      </c>
      <c r="E172" s="18">
        <v>83.40000000000009</v>
      </c>
      <c r="F172" s="71">
        <v>1166</v>
      </c>
      <c r="G172" s="16">
        <f t="shared" si="14"/>
        <v>35794.19999999991</v>
      </c>
      <c r="H172" s="71">
        <v>-500</v>
      </c>
      <c r="I172" s="20">
        <v>-9460</v>
      </c>
      <c r="J172" s="71"/>
      <c r="K172" s="71">
        <v>0</v>
      </c>
      <c r="L172" s="71">
        <f t="shared" si="20"/>
        <v>0</v>
      </c>
      <c r="M172" s="71">
        <f t="shared" si="21"/>
        <v>-9960</v>
      </c>
      <c r="N172" s="14">
        <f t="shared" si="22"/>
        <v>25834.19999999991</v>
      </c>
      <c r="O172" s="11">
        <v>-13460.470817615082</v>
      </c>
      <c r="P172" s="49">
        <f t="shared" si="16"/>
        <v>15095.850945417551</v>
      </c>
    </row>
    <row r="173" spans="1:16" ht="15.75">
      <c r="A173" s="61">
        <v>43345</v>
      </c>
      <c r="B173" s="75">
        <v>-1973.99567939592</v>
      </c>
      <c r="C173" s="14">
        <v>-2911.9999999999854</v>
      </c>
      <c r="D173" s="18">
        <v>17140.300000000032</v>
      </c>
      <c r="E173" s="18">
        <v>155.69999999999982</v>
      </c>
      <c r="F173" s="71">
        <v>2936.7000000000007</v>
      </c>
      <c r="G173" s="16">
        <f t="shared" si="14"/>
        <v>17320.700000000048</v>
      </c>
      <c r="H173" s="71">
        <v>-500</v>
      </c>
      <c r="I173" s="20">
        <v>-1260</v>
      </c>
      <c r="J173" s="71"/>
      <c r="K173" s="71">
        <v>0</v>
      </c>
      <c r="L173" s="71">
        <f t="shared" si="20"/>
        <v>0</v>
      </c>
      <c r="M173" s="71">
        <f t="shared" si="21"/>
        <v>-1760</v>
      </c>
      <c r="N173" s="14">
        <f t="shared" si="22"/>
        <v>15560.700000000048</v>
      </c>
      <c r="O173" s="11">
        <v>-7711.873490093015</v>
      </c>
      <c r="P173" s="49">
        <f t="shared" si="16"/>
        <v>5874.830830511113</v>
      </c>
    </row>
    <row r="174" spans="1:16" ht="15.75">
      <c r="A174" s="61">
        <v>43376</v>
      </c>
      <c r="B174" s="75">
        <v>2732.8013799477785</v>
      </c>
      <c r="C174" s="14">
        <v>4914.500000000015</v>
      </c>
      <c r="D174" s="18">
        <v>36110.599999999875</v>
      </c>
      <c r="E174" s="18">
        <v>345.6999999999998</v>
      </c>
      <c r="F174" s="71">
        <v>-1275.7000000000007</v>
      </c>
      <c r="G174" s="16">
        <f t="shared" si="14"/>
        <v>40095.09999999989</v>
      </c>
      <c r="H174" s="71">
        <v>0</v>
      </c>
      <c r="I174" s="20">
        <v>-3500</v>
      </c>
      <c r="J174" s="71"/>
      <c r="K174" s="71">
        <v>0</v>
      </c>
      <c r="L174" s="71">
        <f t="shared" si="20"/>
        <v>0</v>
      </c>
      <c r="M174" s="71">
        <f t="shared" si="21"/>
        <v>-3500</v>
      </c>
      <c r="N174" s="14">
        <f t="shared" si="22"/>
        <v>36595.09999999989</v>
      </c>
      <c r="O174" s="11">
        <v>-2521.5470974770005</v>
      </c>
      <c r="P174" s="49">
        <f t="shared" si="16"/>
        <v>36806.35428247067</v>
      </c>
    </row>
    <row r="175" spans="1:16" ht="15.75">
      <c r="A175" s="61">
        <v>43405</v>
      </c>
      <c r="B175" s="75">
        <v>2146.07292016023</v>
      </c>
      <c r="C175" s="14">
        <v>17621.299999999952</v>
      </c>
      <c r="D175" s="18">
        <v>15282.400000000023</v>
      </c>
      <c r="E175" s="18">
        <v>345.70000000000005</v>
      </c>
      <c r="F175" s="71">
        <v>-505.2999999999993</v>
      </c>
      <c r="G175" s="16">
        <f t="shared" si="14"/>
        <v>32744.099999999973</v>
      </c>
      <c r="H175" s="71">
        <v>1140</v>
      </c>
      <c r="I175" s="20">
        <v>-553.2999999999884</v>
      </c>
      <c r="J175" s="71"/>
      <c r="K175" s="71">
        <v>0</v>
      </c>
      <c r="L175" s="71">
        <f t="shared" si="20"/>
        <v>0</v>
      </c>
      <c r="M175" s="71">
        <f t="shared" si="21"/>
        <v>586.7000000000116</v>
      </c>
      <c r="N175" s="14">
        <f t="shared" si="22"/>
        <v>33330.79999999999</v>
      </c>
      <c r="O175" s="11">
        <v>-19672.1980601029</v>
      </c>
      <c r="P175" s="49">
        <f t="shared" si="16"/>
        <v>15804.67486005732</v>
      </c>
    </row>
    <row r="176" spans="1:16" ht="15.75">
      <c r="A176" s="61">
        <v>43436</v>
      </c>
      <c r="B176" s="75">
        <v>3046.258446224753</v>
      </c>
      <c r="C176" s="14">
        <v>30571.299999999996</v>
      </c>
      <c r="D176" s="18">
        <v>1349.5999999999985</v>
      </c>
      <c r="E176" s="18">
        <v>345.70000000000005</v>
      </c>
      <c r="F176" s="71">
        <v>277.10000000000036</v>
      </c>
      <c r="G176" s="16">
        <f t="shared" si="14"/>
        <v>32543.699999999997</v>
      </c>
      <c r="H176" s="71">
        <v>-500</v>
      </c>
      <c r="I176" s="20">
        <v>-10890</v>
      </c>
      <c r="J176" s="71"/>
      <c r="K176" s="71">
        <v>0</v>
      </c>
      <c r="L176" s="71">
        <f t="shared" si="20"/>
        <v>0</v>
      </c>
      <c r="M176" s="71">
        <f t="shared" si="21"/>
        <v>-11390</v>
      </c>
      <c r="N176" s="14">
        <f t="shared" si="22"/>
        <v>21153.699999999997</v>
      </c>
      <c r="O176" s="11">
        <v>-4149.796427999978</v>
      </c>
      <c r="P176" s="49">
        <f t="shared" si="16"/>
        <v>20050.16201822477</v>
      </c>
    </row>
    <row r="177" spans="1:16" ht="15.75">
      <c r="A177" s="61">
        <v>43466</v>
      </c>
      <c r="B177" s="75">
        <v>17957.898521143317</v>
      </c>
      <c r="C177" s="14">
        <v>-73942.9</v>
      </c>
      <c r="D177" s="18">
        <v>75379.3000000001</v>
      </c>
      <c r="E177" s="18">
        <v>-286.5333333333326</v>
      </c>
      <c r="F177" s="71">
        <v>-1770</v>
      </c>
      <c r="G177" s="16">
        <f t="shared" si="14"/>
        <v>-620.133333333222</v>
      </c>
      <c r="H177" s="71">
        <v>400</v>
      </c>
      <c r="I177" s="20">
        <v>9150</v>
      </c>
      <c r="J177" s="71"/>
      <c r="K177" s="71">
        <v>0</v>
      </c>
      <c r="L177" s="71">
        <f t="shared" si="20"/>
        <v>0</v>
      </c>
      <c r="M177" s="71">
        <f t="shared" si="21"/>
        <v>9550</v>
      </c>
      <c r="N177" s="14">
        <f t="shared" si="22"/>
        <v>8929.866666666778</v>
      </c>
      <c r="O177" s="11">
        <v>29360.751789791153</v>
      </c>
      <c r="P177" s="49">
        <f t="shared" si="16"/>
        <v>56248.51697760125</v>
      </c>
    </row>
    <row r="178" spans="1:16" ht="15.75">
      <c r="A178" s="61">
        <v>43497</v>
      </c>
      <c r="B178" s="75">
        <v>-3010.552409142891</v>
      </c>
      <c r="C178" s="14">
        <v>19367.700000000008</v>
      </c>
      <c r="D178" s="18">
        <v>26301.599999999904</v>
      </c>
      <c r="E178" s="18">
        <v>-286.53333333333353</v>
      </c>
      <c r="F178" s="71">
        <v>-2311.8999999999996</v>
      </c>
      <c r="G178" s="16">
        <f t="shared" si="14"/>
        <v>43070.86666666658</v>
      </c>
      <c r="H178" s="71">
        <v>1850</v>
      </c>
      <c r="I178" s="20">
        <v>450</v>
      </c>
      <c r="J178" s="71"/>
      <c r="K178" s="71">
        <v>0</v>
      </c>
      <c r="L178" s="71">
        <f t="shared" si="20"/>
        <v>0</v>
      </c>
      <c r="M178" s="71">
        <f t="shared" si="21"/>
        <v>2300</v>
      </c>
      <c r="N178" s="14">
        <f t="shared" si="22"/>
        <v>45370.86666666658</v>
      </c>
      <c r="O178" s="11">
        <v>-17237.142970092118</v>
      </c>
      <c r="P178" s="49">
        <f t="shared" si="16"/>
        <v>25123.17128743157</v>
      </c>
    </row>
    <row r="179" spans="1:16" ht="15.75">
      <c r="A179" s="61">
        <v>43525</v>
      </c>
      <c r="B179" s="75">
        <v>586.3584245767069</v>
      </c>
      <c r="C179" s="14">
        <v>14671.799999999967</v>
      </c>
      <c r="D179" s="18">
        <v>-31397.999999999985</v>
      </c>
      <c r="E179" s="18">
        <v>-286.5333333333333</v>
      </c>
      <c r="F179" s="71">
        <v>10223.2</v>
      </c>
      <c r="G179" s="16">
        <f>+C179+D179+E179+F179</f>
        <v>-6789.533333333351</v>
      </c>
      <c r="H179" s="71">
        <v>0</v>
      </c>
      <c r="I179" s="20">
        <v>6660</v>
      </c>
      <c r="J179" s="71"/>
      <c r="K179" s="71">
        <v>0</v>
      </c>
      <c r="L179" s="71">
        <f>+J179+K179</f>
        <v>0</v>
      </c>
      <c r="M179" s="71">
        <f>L179+I179+H179</f>
        <v>6660</v>
      </c>
      <c r="N179" s="14">
        <f>+G179+M179</f>
        <v>-129.53333333335104</v>
      </c>
      <c r="O179" s="11">
        <v>-21186.830808736177</v>
      </c>
      <c r="P179" s="49">
        <f>N179+O179+B179</f>
        <v>-20730.005717492822</v>
      </c>
    </row>
    <row r="180" spans="1:16" ht="15.75">
      <c r="A180" s="61">
        <v>43556</v>
      </c>
      <c r="B180" s="76">
        <v>22296.561302950373</v>
      </c>
      <c r="C180" s="14">
        <v>-31285.69999999999</v>
      </c>
      <c r="D180" s="18">
        <v>67748.50000000017</v>
      </c>
      <c r="E180" s="71">
        <v>341.53333333333353</v>
      </c>
      <c r="F180" s="71">
        <v>4.5</v>
      </c>
      <c r="G180" s="16">
        <f t="shared" si="14"/>
        <v>36808.83333333352</v>
      </c>
      <c r="H180" s="71">
        <v>0</v>
      </c>
      <c r="I180" s="20">
        <v>-5000</v>
      </c>
      <c r="J180" s="71"/>
      <c r="K180" s="71">
        <v>0</v>
      </c>
      <c r="L180" s="71">
        <f>+J180+K180</f>
        <v>0</v>
      </c>
      <c r="M180" s="71">
        <f aca="true" t="shared" si="23" ref="M180:M186">L180+I180+H180</f>
        <v>-5000</v>
      </c>
      <c r="N180" s="14">
        <f aca="true" t="shared" si="24" ref="N180:N223">+G180+M180</f>
        <v>31808.833333333518</v>
      </c>
      <c r="O180" s="95">
        <v>2745.3130545396416</v>
      </c>
      <c r="P180" s="49">
        <f t="shared" si="16"/>
        <v>56850.70769082353</v>
      </c>
    </row>
    <row r="181" spans="1:16" ht="15.75">
      <c r="A181" s="61">
        <v>43586</v>
      </c>
      <c r="B181" s="75">
        <v>39319.45448101603</v>
      </c>
      <c r="C181" s="14">
        <v>-47744.60000000008</v>
      </c>
      <c r="D181" s="18">
        <v>44938.69999999991</v>
      </c>
      <c r="E181" s="71">
        <v>341.53333333333285</v>
      </c>
      <c r="F181" s="71">
        <v>-6026.600000000002</v>
      </c>
      <c r="G181" s="16">
        <f t="shared" si="14"/>
        <v>-8490.966666666838</v>
      </c>
      <c r="H181" s="71">
        <v>-1090</v>
      </c>
      <c r="I181" s="20">
        <v>4670</v>
      </c>
      <c r="J181" s="77"/>
      <c r="K181" s="71">
        <v>0</v>
      </c>
      <c r="L181" s="71">
        <f>+J181+K181</f>
        <v>0</v>
      </c>
      <c r="M181" s="71">
        <f t="shared" si="23"/>
        <v>3580</v>
      </c>
      <c r="N181" s="14">
        <f t="shared" si="24"/>
        <v>-4910.966666666838</v>
      </c>
      <c r="O181" s="95">
        <v>6074.507787427156</v>
      </c>
      <c r="P181" s="49">
        <f t="shared" si="16"/>
        <v>40482.99560177635</v>
      </c>
    </row>
    <row r="182" spans="1:16" ht="15.75">
      <c r="A182" s="61">
        <v>43617</v>
      </c>
      <c r="B182" s="75">
        <v>4859.021994240346</v>
      </c>
      <c r="C182" s="14">
        <v>41410.00000000004</v>
      </c>
      <c r="D182" s="18">
        <v>2054.9999999999054</v>
      </c>
      <c r="E182" s="71">
        <v>341.5333333333333</v>
      </c>
      <c r="F182" s="71">
        <v>2362.5</v>
      </c>
      <c r="G182" s="16">
        <f aca="true" t="shared" si="25" ref="G182:G188">+C182+D182+E182+F182</f>
        <v>46169.033333333275</v>
      </c>
      <c r="H182" s="71">
        <v>0</v>
      </c>
      <c r="I182" s="20">
        <v>4640</v>
      </c>
      <c r="J182" s="77"/>
      <c r="K182" s="71">
        <v>0</v>
      </c>
      <c r="L182" s="71">
        <f>+J182+K182</f>
        <v>0</v>
      </c>
      <c r="M182" s="71">
        <f t="shared" si="23"/>
        <v>4640</v>
      </c>
      <c r="N182" s="14">
        <f t="shared" si="24"/>
        <v>50809.033333333275</v>
      </c>
      <c r="O182" s="95">
        <v>-70402.39281683657</v>
      </c>
      <c r="P182" s="49">
        <f aca="true" t="shared" si="26" ref="P182:P200">N182+O182+B182</f>
        <v>-14734.337489262947</v>
      </c>
    </row>
    <row r="183" spans="1:16" ht="15.75">
      <c r="A183" s="61">
        <v>43647</v>
      </c>
      <c r="B183" s="75">
        <v>14421.495341525599</v>
      </c>
      <c r="C183" s="14">
        <v>-38859.200000000026</v>
      </c>
      <c r="D183" s="18">
        <v>51265.30000000009</v>
      </c>
      <c r="E183" s="71">
        <v>-220.60000000000014</v>
      </c>
      <c r="F183" s="71">
        <v>-4434.79329</v>
      </c>
      <c r="G183" s="16">
        <f t="shared" si="25"/>
        <v>7750.706710000064</v>
      </c>
      <c r="H183" s="71">
        <v>0</v>
      </c>
      <c r="I183" s="20">
        <v>-8760</v>
      </c>
      <c r="J183" s="77"/>
      <c r="K183" s="71">
        <v>0</v>
      </c>
      <c r="L183" s="71">
        <v>0</v>
      </c>
      <c r="M183" s="71">
        <f t="shared" si="23"/>
        <v>-8760</v>
      </c>
      <c r="N183" s="14">
        <f t="shared" si="24"/>
        <v>-1009.293289999936</v>
      </c>
      <c r="O183" s="95">
        <v>26816.948933933727</v>
      </c>
      <c r="P183" s="49">
        <f t="shared" si="26"/>
        <v>40229.15098545939</v>
      </c>
    </row>
    <row r="184" spans="1:16" ht="15.75">
      <c r="A184" s="61">
        <v>43679</v>
      </c>
      <c r="B184" s="76">
        <v>1610.30392262785</v>
      </c>
      <c r="C184" s="15">
        <v>-21556.79999999999</v>
      </c>
      <c r="D184" s="53">
        <v>38723.10000000003</v>
      </c>
      <c r="E184" s="71">
        <v>-220.5999999999999</v>
      </c>
      <c r="F184" s="17">
        <v>3905.0932900000025</v>
      </c>
      <c r="G184" s="16">
        <f t="shared" si="25"/>
        <v>20850.793290000045</v>
      </c>
      <c r="H184" s="17">
        <v>700</v>
      </c>
      <c r="I184" s="20">
        <v>-7400</v>
      </c>
      <c r="J184" s="63"/>
      <c r="K184" s="17">
        <v>0</v>
      </c>
      <c r="L184" s="17">
        <f>+J184+K184</f>
        <v>0</v>
      </c>
      <c r="M184" s="17">
        <f>L184+I184+H184</f>
        <v>-6700</v>
      </c>
      <c r="N184" s="15">
        <f>+G184+M184</f>
        <v>14150.793290000045</v>
      </c>
      <c r="O184" s="95">
        <v>-13502.463963368384</v>
      </c>
      <c r="P184" s="49">
        <f t="shared" si="26"/>
        <v>2258.633249259511</v>
      </c>
    </row>
    <row r="185" spans="1:16" ht="15.75">
      <c r="A185" s="61">
        <v>43711</v>
      </c>
      <c r="B185" s="76">
        <v>-3272.7168151358273</v>
      </c>
      <c r="C185" s="15">
        <v>-2525.2000000000817</v>
      </c>
      <c r="D185" s="53">
        <v>11370.500000000036</v>
      </c>
      <c r="E185" s="17">
        <v>-220.5999999999999</v>
      </c>
      <c r="F185" s="17">
        <v>-699.9000000000015</v>
      </c>
      <c r="G185" s="16">
        <f t="shared" si="25"/>
        <v>7924.799999999954</v>
      </c>
      <c r="H185" s="17">
        <v>500</v>
      </c>
      <c r="I185" s="20">
        <v>-5010</v>
      </c>
      <c r="J185" s="63"/>
      <c r="K185" s="17">
        <v>0</v>
      </c>
      <c r="L185" s="17">
        <f>+J185+K185</f>
        <v>0</v>
      </c>
      <c r="M185" s="17">
        <f t="shared" si="23"/>
        <v>-4510</v>
      </c>
      <c r="N185" s="15">
        <f t="shared" si="24"/>
        <v>3414.799999999954</v>
      </c>
      <c r="O185" s="95">
        <v>31510.564643193095</v>
      </c>
      <c r="P185" s="49">
        <f t="shared" si="26"/>
        <v>31652.64782805722</v>
      </c>
    </row>
    <row r="186" spans="1:16" ht="15.75">
      <c r="A186" s="61">
        <v>43743</v>
      </c>
      <c r="B186" s="76">
        <v>2545.480442291914</v>
      </c>
      <c r="C186" s="15">
        <v>-37462.19999999995</v>
      </c>
      <c r="D186" s="53">
        <v>59014.39999999997</v>
      </c>
      <c r="E186" s="17">
        <v>158.70000000000005</v>
      </c>
      <c r="F186" s="17">
        <v>-746.5</v>
      </c>
      <c r="G186" s="16">
        <f t="shared" si="25"/>
        <v>20964.40000000002</v>
      </c>
      <c r="H186" s="17">
        <v>1500</v>
      </c>
      <c r="I186" s="20">
        <v>-7840</v>
      </c>
      <c r="J186" s="63"/>
      <c r="K186" s="17">
        <v>0</v>
      </c>
      <c r="L186" s="17">
        <f>+J186+K186</f>
        <v>0</v>
      </c>
      <c r="M186" s="17">
        <f t="shared" si="23"/>
        <v>-6340</v>
      </c>
      <c r="N186" s="15">
        <f>+G186+M186</f>
        <v>14624.40000000002</v>
      </c>
      <c r="O186" s="95">
        <v>15109.24735145022</v>
      </c>
      <c r="P186" s="49">
        <f t="shared" si="26"/>
        <v>32279.127793742155</v>
      </c>
    </row>
    <row r="187" spans="1:16" ht="15.75">
      <c r="A187" s="61">
        <v>43775</v>
      </c>
      <c r="B187" s="76">
        <v>434.4985875931088</v>
      </c>
      <c r="C187" s="15">
        <v>19859.200000000044</v>
      </c>
      <c r="D187" s="53">
        <v>9211.50000000008</v>
      </c>
      <c r="E187" s="17">
        <v>158.70000000000005</v>
      </c>
      <c r="F187" s="17">
        <v>853.5999999999985</v>
      </c>
      <c r="G187" s="16">
        <f t="shared" si="25"/>
        <v>30083.000000000124</v>
      </c>
      <c r="H187" s="17">
        <v>3000</v>
      </c>
      <c r="I187" s="20">
        <v>-1600</v>
      </c>
      <c r="J187" s="63"/>
      <c r="K187" s="17">
        <v>0</v>
      </c>
      <c r="L187" s="17">
        <f>+J187+K187</f>
        <v>0</v>
      </c>
      <c r="M187" s="17">
        <f>L187+I187+H187</f>
        <v>1400</v>
      </c>
      <c r="N187" s="15">
        <f t="shared" si="24"/>
        <v>31483.000000000124</v>
      </c>
      <c r="O187" s="95">
        <v>-2927.058357266942</v>
      </c>
      <c r="P187" s="49">
        <f t="shared" si="26"/>
        <v>28990.44023032629</v>
      </c>
    </row>
    <row r="188" spans="1:16" ht="15.75">
      <c r="A188" s="61">
        <v>43807</v>
      </c>
      <c r="B188" s="76">
        <v>1958.1526059207572</v>
      </c>
      <c r="C188" s="15">
        <v>52761.39999999989</v>
      </c>
      <c r="D188" s="53">
        <v>1382.1999999998661</v>
      </c>
      <c r="E188" s="17">
        <v>-15.699999999999363</v>
      </c>
      <c r="F188" s="17">
        <v>-1314.5999999999985</v>
      </c>
      <c r="G188" s="16">
        <f t="shared" si="25"/>
        <v>52813.29999999976</v>
      </c>
      <c r="H188" s="17">
        <v>-500</v>
      </c>
      <c r="I188" s="20">
        <v>-14550</v>
      </c>
      <c r="J188" s="63"/>
      <c r="K188" s="17">
        <v>0</v>
      </c>
      <c r="L188" s="17">
        <f>+J188+K188</f>
        <v>0</v>
      </c>
      <c r="M188" s="17">
        <f>L188+I188+H188</f>
        <v>-15050</v>
      </c>
      <c r="N188" s="15">
        <f t="shared" si="24"/>
        <v>37763.29999999976</v>
      </c>
      <c r="O188" s="95">
        <v>-47851.067567999766</v>
      </c>
      <c r="P188" s="49">
        <f t="shared" si="26"/>
        <v>-8129.614962079246</v>
      </c>
    </row>
    <row r="189" spans="1:16" ht="15.75">
      <c r="A189" s="61">
        <v>43839</v>
      </c>
      <c r="B189" s="76">
        <v>6902.011718625207</v>
      </c>
      <c r="C189" s="15">
        <v>-25825.700000000037</v>
      </c>
      <c r="D189" s="53">
        <v>101853.59999999998</v>
      </c>
      <c r="E189" s="17">
        <v>54.89999999999918</v>
      </c>
      <c r="F189" s="17">
        <v>2489.2999999999993</v>
      </c>
      <c r="G189" s="16">
        <f aca="true" t="shared" si="27" ref="G189:G208">+C189+D189+E189+F189</f>
        <v>78572.09999999993</v>
      </c>
      <c r="H189" s="17">
        <v>2500</v>
      </c>
      <c r="I189" s="20">
        <v>33350</v>
      </c>
      <c r="J189" s="63"/>
      <c r="K189" s="17">
        <v>0</v>
      </c>
      <c r="L189" s="17">
        <f aca="true" t="shared" si="28" ref="L189:L195">+J189+K189</f>
        <v>0</v>
      </c>
      <c r="M189" s="17">
        <f aca="true" t="shared" si="29" ref="M189:M211">L189+I189+H189</f>
        <v>35850</v>
      </c>
      <c r="N189" s="15">
        <f t="shared" si="24"/>
        <v>114422.09999999993</v>
      </c>
      <c r="O189" s="95">
        <v>-108686.52400998592</v>
      </c>
      <c r="P189" s="49">
        <f t="shared" si="26"/>
        <v>12637.587708639217</v>
      </c>
    </row>
    <row r="190" spans="1:16" ht="15.75">
      <c r="A190" s="61">
        <v>43871</v>
      </c>
      <c r="B190" s="15">
        <v>2877.9931547222964</v>
      </c>
      <c r="C190" s="15">
        <v>-11614.09999999993</v>
      </c>
      <c r="D190" s="53">
        <v>7458.80000000009</v>
      </c>
      <c r="E190" s="17">
        <v>54.90000000000077</v>
      </c>
      <c r="F190" s="17">
        <v>212.10000000000582</v>
      </c>
      <c r="G190" s="16">
        <f t="shared" si="27"/>
        <v>-3888.299999999833</v>
      </c>
      <c r="H190" s="17">
        <v>-2000</v>
      </c>
      <c r="I190" s="20">
        <v>-27400</v>
      </c>
      <c r="J190" s="63"/>
      <c r="K190" s="17">
        <v>0</v>
      </c>
      <c r="L190" s="17">
        <f t="shared" si="28"/>
        <v>0</v>
      </c>
      <c r="M190" s="17">
        <f t="shared" si="29"/>
        <v>-29400</v>
      </c>
      <c r="N190" s="15">
        <f t="shared" si="24"/>
        <v>-33288.299999999836</v>
      </c>
      <c r="O190" s="95">
        <v>44362.03865540539</v>
      </c>
      <c r="P190" s="49">
        <f t="shared" si="26"/>
        <v>13951.731810127852</v>
      </c>
    </row>
    <row r="191" spans="1:16" ht="15.75">
      <c r="A191" s="61">
        <v>43903</v>
      </c>
      <c r="B191" s="15">
        <v>1235.4935216366853</v>
      </c>
      <c r="C191" s="15">
        <v>-15500.89999999993</v>
      </c>
      <c r="D191" s="53">
        <v>-40222.20000000032</v>
      </c>
      <c r="E191" s="17">
        <v>57.29999999999927</v>
      </c>
      <c r="F191" s="17">
        <v>1621.383492999994</v>
      </c>
      <c r="G191" s="16">
        <f t="shared" si="27"/>
        <v>-54044.41650700026</v>
      </c>
      <c r="H191" s="17">
        <v>2300</v>
      </c>
      <c r="I191" s="20">
        <v>36840</v>
      </c>
      <c r="J191" s="63"/>
      <c r="K191" s="17">
        <v>0</v>
      </c>
      <c r="L191" s="17">
        <f t="shared" si="28"/>
        <v>0</v>
      </c>
      <c r="M191" s="17">
        <f t="shared" si="29"/>
        <v>39140</v>
      </c>
      <c r="N191" s="15">
        <f t="shared" si="24"/>
        <v>-14904.416507000256</v>
      </c>
      <c r="O191" s="95">
        <v>8573.437878020874</v>
      </c>
      <c r="P191" s="49">
        <f t="shared" si="26"/>
        <v>-5095.485107342698</v>
      </c>
    </row>
    <row r="192" spans="1:16" ht="15.75">
      <c r="A192" s="61">
        <v>43935</v>
      </c>
      <c r="B192" s="15">
        <v>1538.094938056346</v>
      </c>
      <c r="C192" s="15">
        <v>464.5999999999076</v>
      </c>
      <c r="D192" s="53">
        <v>51710.300000000534</v>
      </c>
      <c r="E192" s="17">
        <v>-0.4000000000003183</v>
      </c>
      <c r="F192" s="17">
        <v>-3880.1834930000005</v>
      </c>
      <c r="G192" s="16">
        <f t="shared" si="27"/>
        <v>48294.31650700045</v>
      </c>
      <c r="H192" s="17">
        <v>-1000</v>
      </c>
      <c r="I192" s="20">
        <v>-16620</v>
      </c>
      <c r="J192" s="63"/>
      <c r="K192" s="17">
        <v>0</v>
      </c>
      <c r="L192" s="17">
        <f t="shared" si="28"/>
        <v>0</v>
      </c>
      <c r="M192" s="17">
        <f t="shared" si="29"/>
        <v>-17620</v>
      </c>
      <c r="N192" s="15">
        <f t="shared" si="24"/>
        <v>30674.316507000447</v>
      </c>
      <c r="O192" s="95">
        <v>-20341.325952972</v>
      </c>
      <c r="P192" s="49">
        <f t="shared" si="26"/>
        <v>11871.085492084792</v>
      </c>
    </row>
    <row r="193" spans="1:16" ht="15.75">
      <c r="A193" s="61">
        <v>43967</v>
      </c>
      <c r="B193" s="15">
        <v>1317.9121831518303</v>
      </c>
      <c r="C193" s="15">
        <v>-6606.399999999977</v>
      </c>
      <c r="D193" s="53">
        <v>-8116.200000000004</v>
      </c>
      <c r="E193" s="17">
        <v>-0.3999999999996362</v>
      </c>
      <c r="F193" s="17">
        <v>-666.0999999999985</v>
      </c>
      <c r="G193" s="16">
        <f t="shared" si="27"/>
        <v>-15389.099999999979</v>
      </c>
      <c r="H193" s="17">
        <v>1000</v>
      </c>
      <c r="I193" s="20">
        <v>25550</v>
      </c>
      <c r="J193" s="63"/>
      <c r="K193" s="17">
        <v>0</v>
      </c>
      <c r="L193" s="17">
        <f t="shared" si="28"/>
        <v>0</v>
      </c>
      <c r="M193" s="17">
        <f t="shared" si="29"/>
        <v>26550</v>
      </c>
      <c r="N193" s="15">
        <f t="shared" si="24"/>
        <v>11160.900000000021</v>
      </c>
      <c r="O193" s="95">
        <v>-4968.136416019406</v>
      </c>
      <c r="P193" s="49">
        <f t="shared" si="26"/>
        <v>7510.675767132446</v>
      </c>
    </row>
    <row r="194" spans="1:16" ht="15.75">
      <c r="A194" s="61">
        <v>43999</v>
      </c>
      <c r="B194" s="15">
        <v>1402.2338670554996</v>
      </c>
      <c r="C194" s="15">
        <v>30956.80000000009</v>
      </c>
      <c r="D194" s="53">
        <v>74739.89999999964</v>
      </c>
      <c r="E194" s="17">
        <v>-0.40000000000009095</v>
      </c>
      <c r="F194" s="17">
        <v>397.0129080000006</v>
      </c>
      <c r="G194" s="16">
        <f t="shared" si="27"/>
        <v>106093.31290799975</v>
      </c>
      <c r="H194" s="17">
        <v>0</v>
      </c>
      <c r="I194" s="20">
        <v>-6200</v>
      </c>
      <c r="J194" s="20">
        <f>SUM(J425:J427)</f>
        <v>0</v>
      </c>
      <c r="K194" s="17">
        <v>0</v>
      </c>
      <c r="L194" s="17">
        <f>+J194+K194</f>
        <v>0</v>
      </c>
      <c r="M194" s="17">
        <f>L194+I194+H194</f>
        <v>-6200</v>
      </c>
      <c r="N194" s="15">
        <f>+G194+M194</f>
        <v>99893.31290799975</v>
      </c>
      <c r="O194" s="95">
        <v>-99172.31243778532</v>
      </c>
      <c r="P194" s="49">
        <f>N194+O194+B194</f>
        <v>2123.234337269921</v>
      </c>
    </row>
    <row r="195" spans="1:16" ht="15.75">
      <c r="A195" s="61">
        <v>44031</v>
      </c>
      <c r="B195" s="15">
        <v>3598.9570616475116</v>
      </c>
      <c r="C195" s="15">
        <v>-51437.39999999999</v>
      </c>
      <c r="D195" s="53">
        <v>14491.10000000026</v>
      </c>
      <c r="E195" s="17">
        <v>100.06666666666683</v>
      </c>
      <c r="F195" s="17">
        <v>5286.087091999998</v>
      </c>
      <c r="G195" s="16">
        <f t="shared" si="27"/>
        <v>-31560.146241333063</v>
      </c>
      <c r="H195" s="17">
        <v>0</v>
      </c>
      <c r="I195" s="20">
        <v>5210</v>
      </c>
      <c r="J195" s="20">
        <f>SUM(J428:J430)</f>
        <v>0</v>
      </c>
      <c r="K195" s="17">
        <v>0</v>
      </c>
      <c r="L195" s="17">
        <f t="shared" si="28"/>
        <v>0</v>
      </c>
      <c r="M195" s="17">
        <f t="shared" si="29"/>
        <v>5210</v>
      </c>
      <c r="N195" s="15">
        <f t="shared" si="24"/>
        <v>-26350.146241333063</v>
      </c>
      <c r="O195" s="96">
        <v>43793.58324781085</v>
      </c>
      <c r="P195" s="49">
        <f t="shared" si="26"/>
        <v>21042.394068125297</v>
      </c>
    </row>
    <row r="196" spans="1:16" ht="15.75">
      <c r="A196" s="61">
        <v>44063</v>
      </c>
      <c r="B196" s="15">
        <v>882.7914558266399</v>
      </c>
      <c r="C196" s="15">
        <v>-54738.20000000016</v>
      </c>
      <c r="D196" s="53">
        <v>44358.49999999972</v>
      </c>
      <c r="E196" s="17">
        <v>100.0666666666666</v>
      </c>
      <c r="F196" s="17">
        <v>-7982.999999999998</v>
      </c>
      <c r="G196" s="16">
        <f t="shared" si="27"/>
        <v>-18262.633333333768</v>
      </c>
      <c r="H196" s="17">
        <v>0</v>
      </c>
      <c r="I196" s="20">
        <v>-3400</v>
      </c>
      <c r="J196" s="20">
        <f>SUM(J427:J429)</f>
        <v>0</v>
      </c>
      <c r="K196" s="17">
        <v>0</v>
      </c>
      <c r="L196" s="17">
        <f>+J196+K196</f>
        <v>0</v>
      </c>
      <c r="M196" s="17">
        <f t="shared" si="29"/>
        <v>-3400</v>
      </c>
      <c r="N196" s="15">
        <f t="shared" si="24"/>
        <v>-21662.633333333768</v>
      </c>
      <c r="O196" s="96">
        <v>60197.085166663324</v>
      </c>
      <c r="P196" s="49">
        <f t="shared" si="26"/>
        <v>39417.2432891562</v>
      </c>
    </row>
    <row r="197" spans="1:16" ht="15.75">
      <c r="A197" s="61">
        <v>44075</v>
      </c>
      <c r="B197" s="15">
        <v>916.127986406671</v>
      </c>
      <c r="C197" s="15">
        <v>245082.30000000002</v>
      </c>
      <c r="D197" s="53">
        <v>20768.60000000034</v>
      </c>
      <c r="E197" s="17">
        <v>100.0666666666666</v>
      </c>
      <c r="F197" s="17">
        <v>6064.6</v>
      </c>
      <c r="G197" s="16">
        <f t="shared" si="27"/>
        <v>272015.566666667</v>
      </c>
      <c r="H197" s="17">
        <v>0</v>
      </c>
      <c r="I197" s="20">
        <v>-480</v>
      </c>
      <c r="J197" s="20">
        <f>SUM(J430:J432)</f>
        <v>0</v>
      </c>
      <c r="K197" s="17">
        <v>0</v>
      </c>
      <c r="L197" s="17">
        <f>+J197+K197</f>
        <v>0</v>
      </c>
      <c r="M197" s="17">
        <f t="shared" si="29"/>
        <v>-480</v>
      </c>
      <c r="N197" s="15">
        <f t="shared" si="24"/>
        <v>271535.566666667</v>
      </c>
      <c r="O197" s="96">
        <v>16302.314823848137</v>
      </c>
      <c r="P197" s="49">
        <f t="shared" si="26"/>
        <v>288754.0094769218</v>
      </c>
    </row>
    <row r="198" spans="1:16" ht="15.75">
      <c r="A198" s="61">
        <v>44117</v>
      </c>
      <c r="B198" s="15">
        <v>10132.939027771154</v>
      </c>
      <c r="C198" s="15">
        <v>-46758.68730099996</v>
      </c>
      <c r="D198" s="53">
        <v>41336.69999999981</v>
      </c>
      <c r="E198" s="17">
        <v>-114.43333333333317</v>
      </c>
      <c r="F198" s="17">
        <v>-3444.1666520000017</v>
      </c>
      <c r="G198" s="16">
        <f t="shared" si="27"/>
        <v>-8980.587286333488</v>
      </c>
      <c r="H198" s="17">
        <v>0</v>
      </c>
      <c r="I198" s="20">
        <v>-4800</v>
      </c>
      <c r="J198" s="20">
        <f>SUM(J429:J431)</f>
        <v>0</v>
      </c>
      <c r="K198" s="17">
        <v>0</v>
      </c>
      <c r="L198" s="17">
        <f>+J198+K198</f>
        <v>0</v>
      </c>
      <c r="M198" s="17">
        <f t="shared" si="29"/>
        <v>-4800</v>
      </c>
      <c r="N198" s="15">
        <f t="shared" si="24"/>
        <v>-13780.587286333488</v>
      </c>
      <c r="O198" s="95">
        <v>15454.795547034333</v>
      </c>
      <c r="P198" s="49">
        <f t="shared" si="26"/>
        <v>11807.147288471999</v>
      </c>
    </row>
    <row r="199" spans="1:16" ht="15.75">
      <c r="A199" s="61">
        <v>44159</v>
      </c>
      <c r="B199" s="15">
        <v>4334.2570136894155</v>
      </c>
      <c r="C199" s="15">
        <v>-8447.956992000083</v>
      </c>
      <c r="D199" s="53">
        <v>2161.700000000157</v>
      </c>
      <c r="E199" s="17">
        <v>-114.4333333333334</v>
      </c>
      <c r="F199" s="17">
        <v>9479.466652000001</v>
      </c>
      <c r="G199" s="16">
        <f t="shared" si="27"/>
        <v>3078.7763266667416</v>
      </c>
      <c r="H199" s="17">
        <v>0</v>
      </c>
      <c r="I199" s="20">
        <v>2200</v>
      </c>
      <c r="J199" s="20">
        <f>SUM(J432:J434)</f>
        <v>0</v>
      </c>
      <c r="K199" s="17">
        <v>0</v>
      </c>
      <c r="L199" s="17">
        <f>+J199+K199</f>
        <v>0</v>
      </c>
      <c r="M199" s="17">
        <f t="shared" si="29"/>
        <v>2200</v>
      </c>
      <c r="N199" s="15">
        <f t="shared" si="24"/>
        <v>5278.776326666742</v>
      </c>
      <c r="O199" s="95">
        <v>18585.529388353356</v>
      </c>
      <c r="P199" s="49">
        <f t="shared" si="26"/>
        <v>28198.562728709512</v>
      </c>
    </row>
    <row r="200" spans="1:16" ht="15.75">
      <c r="A200" s="61">
        <v>44190</v>
      </c>
      <c r="B200" s="15">
        <v>2796.5330285525924</v>
      </c>
      <c r="C200" s="15">
        <v>16923.627775999936</v>
      </c>
      <c r="D200" s="53">
        <v>-13095.80000000009</v>
      </c>
      <c r="E200" s="17">
        <v>-155.5333333333333</v>
      </c>
      <c r="F200" s="17">
        <v>-7436.299999999999</v>
      </c>
      <c r="G200" s="16">
        <f t="shared" si="27"/>
        <v>-3764.005557333487</v>
      </c>
      <c r="H200" s="17">
        <v>0</v>
      </c>
      <c r="I200" s="20">
        <v>-1160</v>
      </c>
      <c r="J200" s="20">
        <f>SUM(J431:J433)</f>
        <v>0</v>
      </c>
      <c r="K200" s="17">
        <v>0</v>
      </c>
      <c r="L200" s="17">
        <f>+J200+K200</f>
        <v>0</v>
      </c>
      <c r="M200" s="17">
        <f t="shared" si="29"/>
        <v>-1160</v>
      </c>
      <c r="N200" s="15">
        <f t="shared" si="24"/>
        <v>-4924.005557333487</v>
      </c>
      <c r="O200" s="95">
        <v>-15361.323207722413</v>
      </c>
      <c r="P200" s="49">
        <f t="shared" si="26"/>
        <v>-17488.795736503307</v>
      </c>
    </row>
    <row r="201" spans="1:16" ht="15.75">
      <c r="A201" s="61">
        <v>44221</v>
      </c>
      <c r="B201" s="15">
        <v>476.2085024016831</v>
      </c>
      <c r="C201" s="15">
        <v>-32674.461224999977</v>
      </c>
      <c r="D201" s="53">
        <v>33897.69999999991</v>
      </c>
      <c r="E201" s="17">
        <v>-454.0999999999999</v>
      </c>
      <c r="F201" s="17">
        <v>6490.700000000001</v>
      </c>
      <c r="G201" s="16">
        <f t="shared" si="27"/>
        <v>7259.838774999933</v>
      </c>
      <c r="H201" s="17">
        <v>0</v>
      </c>
      <c r="I201" s="20">
        <v>100</v>
      </c>
      <c r="J201" s="20">
        <f>SUM(J434:J436)</f>
        <v>0</v>
      </c>
      <c r="K201" s="17">
        <v>0</v>
      </c>
      <c r="L201" s="17">
        <f aca="true" t="shared" si="30" ref="L201:L219">+J201+K201</f>
        <v>0</v>
      </c>
      <c r="M201" s="17">
        <f t="shared" si="29"/>
        <v>100</v>
      </c>
      <c r="N201" s="15">
        <f t="shared" si="24"/>
        <v>7359.838774999933</v>
      </c>
      <c r="O201" s="95">
        <v>-10787.382946704303</v>
      </c>
      <c r="P201" s="49">
        <f>N201+O201+B201</f>
        <v>-2951.335669302687</v>
      </c>
    </row>
    <row r="202" spans="1:16" ht="15.75">
      <c r="A202" s="61">
        <v>44252</v>
      </c>
      <c r="B202" s="15">
        <v>1929.8562082013577</v>
      </c>
      <c r="C202" s="15">
        <v>-50854.925150999894</v>
      </c>
      <c r="D202" s="53">
        <v>36547.399999999965</v>
      </c>
      <c r="E202" s="17">
        <v>-454.10000000000036</v>
      </c>
      <c r="F202" s="17">
        <v>-1396.9000000000015</v>
      </c>
      <c r="G202" s="16">
        <f t="shared" si="27"/>
        <v>-16158.52515099993</v>
      </c>
      <c r="H202" s="17">
        <v>-1000</v>
      </c>
      <c r="I202" s="20">
        <v>12300</v>
      </c>
      <c r="J202" s="20">
        <f>SUM(J437:J439)</f>
        <v>0</v>
      </c>
      <c r="K202" s="17">
        <v>0</v>
      </c>
      <c r="L202" s="17">
        <f t="shared" si="30"/>
        <v>0</v>
      </c>
      <c r="M202" s="17">
        <f t="shared" si="29"/>
        <v>11300</v>
      </c>
      <c r="N202" s="15">
        <f t="shared" si="24"/>
        <v>-4858.525150999931</v>
      </c>
      <c r="O202" s="95">
        <v>26105.012351253612</v>
      </c>
      <c r="P202" s="49">
        <f aca="true" t="shared" si="31" ref="P202:P212">N202+O202+B202</f>
        <v>23176.34340845504</v>
      </c>
    </row>
    <row r="203" spans="1:16" ht="15.75">
      <c r="A203" s="61">
        <v>44280</v>
      </c>
      <c r="B203" s="15">
        <v>3582.178452855897</v>
      </c>
      <c r="C203" s="15">
        <v>17937.602892999934</v>
      </c>
      <c r="D203" s="53">
        <v>-10127.799999999814</v>
      </c>
      <c r="E203" s="17">
        <v>-454.10000000000036</v>
      </c>
      <c r="F203" s="17">
        <v>5650.299999999996</v>
      </c>
      <c r="G203" s="16">
        <f t="shared" si="27"/>
        <v>13006.002893000115</v>
      </c>
      <c r="H203" s="17">
        <v>0</v>
      </c>
      <c r="I203" s="20">
        <v>-9060</v>
      </c>
      <c r="J203" s="20">
        <f>SUM(J436:J438)</f>
        <v>0</v>
      </c>
      <c r="K203" s="17">
        <v>0</v>
      </c>
      <c r="L203" s="17">
        <f t="shared" si="30"/>
        <v>0</v>
      </c>
      <c r="M203" s="17">
        <f t="shared" si="29"/>
        <v>-9060</v>
      </c>
      <c r="N203" s="15">
        <f t="shared" si="24"/>
        <v>3946.0028930001154</v>
      </c>
      <c r="O203" s="95">
        <v>-11145.781139872493</v>
      </c>
      <c r="P203" s="49">
        <f t="shared" si="31"/>
        <v>-3617.599794016481</v>
      </c>
    </row>
    <row r="204" spans="1:16" ht="15.75">
      <c r="A204" s="61">
        <v>44311</v>
      </c>
      <c r="B204" s="15">
        <v>1331.3379662022053</v>
      </c>
      <c r="C204" s="15">
        <v>-3009.7000000000007</v>
      </c>
      <c r="D204" s="53">
        <v>3646.7000000000407</v>
      </c>
      <c r="E204" s="17">
        <v>486.6666666666665</v>
      </c>
      <c r="F204" s="17">
        <v>-9084.199999999997</v>
      </c>
      <c r="G204" s="16">
        <f t="shared" si="27"/>
        <v>-7960.533333333291</v>
      </c>
      <c r="H204" s="17">
        <v>500</v>
      </c>
      <c r="I204" s="20">
        <v>-4600</v>
      </c>
      <c r="J204" s="20">
        <f>SUM(J439:J441)</f>
        <v>0</v>
      </c>
      <c r="K204" s="17">
        <v>0</v>
      </c>
      <c r="L204" s="17">
        <f t="shared" si="30"/>
        <v>0</v>
      </c>
      <c r="M204" s="17">
        <f t="shared" si="29"/>
        <v>-4100</v>
      </c>
      <c r="N204" s="15">
        <f t="shared" si="24"/>
        <v>-12060.533333333291</v>
      </c>
      <c r="O204" s="95">
        <v>24398.29092241999</v>
      </c>
      <c r="P204" s="49">
        <f>N204+O204+B204</f>
        <v>13669.095555288905</v>
      </c>
    </row>
    <row r="205" spans="1:16" ht="15.75">
      <c r="A205" s="61">
        <v>44341</v>
      </c>
      <c r="B205" s="15">
        <v>2340.3644046276104</v>
      </c>
      <c r="C205" s="15">
        <v>6699.599999999942</v>
      </c>
      <c r="D205" s="53">
        <v>-14027.400000000212</v>
      </c>
      <c r="E205" s="17">
        <v>486.6666666666679</v>
      </c>
      <c r="F205" s="17">
        <v>1822.7000000000007</v>
      </c>
      <c r="G205" s="16">
        <f t="shared" si="27"/>
        <v>-5018.433333333602</v>
      </c>
      <c r="H205" s="17">
        <v>0</v>
      </c>
      <c r="I205" s="20">
        <v>7910</v>
      </c>
      <c r="J205" s="20">
        <f>SUM(J438:J440)</f>
        <v>0</v>
      </c>
      <c r="K205" s="17">
        <v>0</v>
      </c>
      <c r="L205" s="17">
        <f t="shared" si="30"/>
        <v>0</v>
      </c>
      <c r="M205" s="17">
        <f t="shared" si="29"/>
        <v>7910</v>
      </c>
      <c r="N205" s="15">
        <f t="shared" si="24"/>
        <v>2891.5666666663983</v>
      </c>
      <c r="O205" s="95">
        <v>30132.826519670616</v>
      </c>
      <c r="P205" s="49">
        <f t="shared" si="31"/>
        <v>35364.757590964626</v>
      </c>
    </row>
    <row r="206" spans="1:16" ht="15.75">
      <c r="A206" s="61">
        <v>44348</v>
      </c>
      <c r="B206" s="15">
        <v>6322.107016523139</v>
      </c>
      <c r="C206" s="15">
        <v>44806.20000000009</v>
      </c>
      <c r="D206" s="53">
        <v>37895.49999999997</v>
      </c>
      <c r="E206" s="17">
        <v>486.6666666666663</v>
      </c>
      <c r="F206" s="17">
        <v>-1110.5699999999997</v>
      </c>
      <c r="G206" s="16">
        <f t="shared" si="27"/>
        <v>82077.79666666675</v>
      </c>
      <c r="H206" s="17">
        <v>0</v>
      </c>
      <c r="I206" s="20">
        <v>7600</v>
      </c>
      <c r="J206" s="20">
        <f>SUM(J441:J443)</f>
        <v>0</v>
      </c>
      <c r="K206" s="17">
        <v>0</v>
      </c>
      <c r="L206" s="17">
        <f t="shared" si="30"/>
        <v>0</v>
      </c>
      <c r="M206" s="17">
        <f t="shared" si="29"/>
        <v>7600</v>
      </c>
      <c r="N206" s="15">
        <f t="shared" si="24"/>
        <v>89677.79666666675</v>
      </c>
      <c r="O206" s="95">
        <v>-11829.859125217597</v>
      </c>
      <c r="P206" s="49">
        <f t="shared" si="31"/>
        <v>84170.04455797229</v>
      </c>
    </row>
    <row r="207" spans="1:16" ht="15.75">
      <c r="A207" s="61">
        <v>44385</v>
      </c>
      <c r="B207" s="15">
        <v>-2690.66713331991</v>
      </c>
      <c r="C207" s="15">
        <v>18891.59999999994</v>
      </c>
      <c r="D207" s="53">
        <v>19533.299999999872</v>
      </c>
      <c r="E207" s="17">
        <v>-185.36666666666724</v>
      </c>
      <c r="F207" s="17">
        <v>3158.2000000000007</v>
      </c>
      <c r="G207" s="16">
        <f t="shared" si="27"/>
        <v>41397.73333333315</v>
      </c>
      <c r="H207" s="17">
        <v>0</v>
      </c>
      <c r="I207" s="20">
        <v>-5400</v>
      </c>
      <c r="J207" s="20">
        <f>SUM(J440:J442)</f>
        <v>0</v>
      </c>
      <c r="K207" s="17">
        <v>0</v>
      </c>
      <c r="L207" s="17">
        <f t="shared" si="30"/>
        <v>0</v>
      </c>
      <c r="M207" s="17">
        <f t="shared" si="29"/>
        <v>-5400</v>
      </c>
      <c r="N207" s="15">
        <f t="shared" si="24"/>
        <v>35997.73333333315</v>
      </c>
      <c r="O207" s="95">
        <v>11182.61546923653</v>
      </c>
      <c r="P207" s="49">
        <f t="shared" si="31"/>
        <v>44489.68166924977</v>
      </c>
    </row>
    <row r="208" spans="1:16" ht="15.75">
      <c r="A208" s="61">
        <v>44422</v>
      </c>
      <c r="B208" s="15">
        <v>28925.239747741798</v>
      </c>
      <c r="C208" s="15">
        <v>-64078.799999999996</v>
      </c>
      <c r="D208" s="53">
        <v>40433.500000000466</v>
      </c>
      <c r="E208" s="17">
        <v>-185.36666666666565</v>
      </c>
      <c r="F208" s="17">
        <v>-393.4300000000003</v>
      </c>
      <c r="G208" s="16">
        <f t="shared" si="27"/>
        <v>-24224.096666666195</v>
      </c>
      <c r="H208" s="17">
        <v>0</v>
      </c>
      <c r="I208" s="20">
        <v>9800</v>
      </c>
      <c r="J208" s="20">
        <f>SUM(J443:J445)</f>
        <v>0</v>
      </c>
      <c r="K208" s="17">
        <v>0</v>
      </c>
      <c r="L208" s="17">
        <f t="shared" si="30"/>
        <v>0</v>
      </c>
      <c r="M208" s="17">
        <f t="shared" si="29"/>
        <v>9800</v>
      </c>
      <c r="N208" s="15">
        <f t="shared" si="24"/>
        <v>-14424.096666666195</v>
      </c>
      <c r="O208" s="95">
        <v>-1562.9986862765545</v>
      </c>
      <c r="P208" s="49">
        <f t="shared" si="31"/>
        <v>12938.144394799048</v>
      </c>
    </row>
    <row r="209" spans="1:16" ht="15.75">
      <c r="A209" s="61">
        <v>44459</v>
      </c>
      <c r="B209" s="15">
        <v>11088.121445663035</v>
      </c>
      <c r="C209" s="15">
        <v>-36086.29999999991</v>
      </c>
      <c r="D209" s="53">
        <v>39656.899999999485</v>
      </c>
      <c r="E209" s="17">
        <v>-185.36666666666724</v>
      </c>
      <c r="F209" s="17">
        <v>454.28999999999724</v>
      </c>
      <c r="G209" s="16">
        <f>+C209+D209+E209+F209</f>
        <v>3839.5233333329065</v>
      </c>
      <c r="H209" s="17">
        <v>-11300</v>
      </c>
      <c r="I209" s="20">
        <v>8400</v>
      </c>
      <c r="J209" s="20">
        <f>SUM(J442:J444)</f>
        <v>0</v>
      </c>
      <c r="K209" s="17">
        <v>0</v>
      </c>
      <c r="L209" s="17">
        <f t="shared" si="30"/>
        <v>0</v>
      </c>
      <c r="M209" s="17">
        <f t="shared" si="29"/>
        <v>-2900</v>
      </c>
      <c r="N209" s="15">
        <f t="shared" si="24"/>
        <v>939.5233333329065</v>
      </c>
      <c r="O209" s="95">
        <v>-13443.455165314204</v>
      </c>
      <c r="P209" s="49">
        <f t="shared" si="31"/>
        <v>-1415.8103863182623</v>
      </c>
    </row>
    <row r="210" spans="1:16" ht="15.75">
      <c r="A210" s="61">
        <v>44496</v>
      </c>
      <c r="B210" s="15">
        <v>160603.77126699328</v>
      </c>
      <c r="C210" s="15">
        <v>-178031.30000000002</v>
      </c>
      <c r="D210" s="53">
        <v>-10867.499999999884</v>
      </c>
      <c r="E210" s="17">
        <v>-563.5666666666666</v>
      </c>
      <c r="F210" s="17">
        <v>4173.810000000005</v>
      </c>
      <c r="G210" s="16">
        <f>+C210+D210+E210+F210</f>
        <v>-185288.55666666658</v>
      </c>
      <c r="H210" s="17">
        <v>0</v>
      </c>
      <c r="I210" s="20">
        <v>5400</v>
      </c>
      <c r="J210" s="20">
        <f>SUM(J445:J447)</f>
        <v>0</v>
      </c>
      <c r="K210" s="17">
        <v>0</v>
      </c>
      <c r="L210" s="17">
        <f t="shared" si="30"/>
        <v>0</v>
      </c>
      <c r="M210" s="17">
        <f>L210+I210+H210</f>
        <v>5400</v>
      </c>
      <c r="N210" s="15">
        <f>+G210+M210</f>
        <v>-179888.55666666658</v>
      </c>
      <c r="O210" s="95">
        <v>15596.759013844916</v>
      </c>
      <c r="P210" s="49">
        <f>N210+O210+B210</f>
        <v>-3688.026385828387</v>
      </c>
    </row>
    <row r="211" spans="1:16" ht="15.75">
      <c r="A211" s="61">
        <v>44503</v>
      </c>
      <c r="B211" s="15">
        <v>4704.732817140601</v>
      </c>
      <c r="C211" s="15">
        <v>14213.39999999991</v>
      </c>
      <c r="D211" s="53">
        <v>-10496.399999999849</v>
      </c>
      <c r="E211" s="17">
        <v>-565.7666666666664</v>
      </c>
      <c r="F211" s="17">
        <v>-11690.000000000004</v>
      </c>
      <c r="G211" s="16">
        <f>+C211+D211+E211+F211</f>
        <v>-8538.766666666608</v>
      </c>
      <c r="H211" s="17">
        <v>0</v>
      </c>
      <c r="I211" s="20">
        <v>-500</v>
      </c>
      <c r="J211" s="20">
        <f>SUM(J444:J446)</f>
        <v>0</v>
      </c>
      <c r="K211" s="17">
        <v>0</v>
      </c>
      <c r="L211" s="17">
        <f t="shared" si="30"/>
        <v>0</v>
      </c>
      <c r="M211" s="17">
        <f t="shared" si="29"/>
        <v>-500</v>
      </c>
      <c r="N211" s="15">
        <f t="shared" si="24"/>
        <v>-9038.766666666608</v>
      </c>
      <c r="O211" s="95">
        <v>4083.6921506645303</v>
      </c>
      <c r="P211" s="49">
        <f t="shared" si="31"/>
        <v>-250.3416988614772</v>
      </c>
    </row>
    <row r="212" spans="1:16" ht="15.75">
      <c r="A212" s="61">
        <v>44539</v>
      </c>
      <c r="B212" s="15">
        <v>4966.489892187314</v>
      </c>
      <c r="C212" s="15">
        <v>-4301.999999999971</v>
      </c>
      <c r="D212" s="53">
        <v>-28134.00000000029</v>
      </c>
      <c r="E212" s="17">
        <v>-589.4666666666667</v>
      </c>
      <c r="F212" s="17">
        <v>1371.9000000000015</v>
      </c>
      <c r="G212" s="16">
        <f>+C212+D212+E212+F212</f>
        <v>-31653.566666666928</v>
      </c>
      <c r="H212" s="17">
        <v>0</v>
      </c>
      <c r="I212" s="20">
        <v>7800</v>
      </c>
      <c r="J212" s="20">
        <f>SUM(J447:J449)</f>
        <v>0</v>
      </c>
      <c r="K212" s="17">
        <v>0</v>
      </c>
      <c r="L212" s="17">
        <f t="shared" si="30"/>
        <v>0</v>
      </c>
      <c r="M212" s="17">
        <f>L212+I212+H212</f>
        <v>7800</v>
      </c>
      <c r="N212" s="15">
        <f t="shared" si="24"/>
        <v>-23853.566666666928</v>
      </c>
      <c r="O212" s="95">
        <v>32893.11382426735</v>
      </c>
      <c r="P212" s="49">
        <f t="shared" si="31"/>
        <v>14006.037049787734</v>
      </c>
    </row>
    <row r="213" spans="1:18" ht="15.75">
      <c r="A213" s="61">
        <v>44575</v>
      </c>
      <c r="B213" s="15">
        <v>2762.218942620966</v>
      </c>
      <c r="C213" s="15">
        <v>152918.59999999992</v>
      </c>
      <c r="D213" s="53">
        <v>-2566.3999999998196</v>
      </c>
      <c r="E213" s="17">
        <v>-738.6666666666656</v>
      </c>
      <c r="F213" s="17">
        <v>2498.5999999999985</v>
      </c>
      <c r="G213" s="16">
        <f aca="true" t="shared" si="32" ref="G213:G223">+C213+D213+E213+F213</f>
        <v>152112.13333333345</v>
      </c>
      <c r="H213" s="17">
        <v>0</v>
      </c>
      <c r="I213" s="20">
        <v>-6500</v>
      </c>
      <c r="J213" s="20">
        <f>SUM(J445:J447)</f>
        <v>0</v>
      </c>
      <c r="K213" s="17">
        <v>0</v>
      </c>
      <c r="L213" s="17">
        <f t="shared" si="30"/>
        <v>0</v>
      </c>
      <c r="M213" s="17">
        <f aca="true" t="shared" si="33" ref="M213:M223">L213+I213+H213</f>
        <v>-6500</v>
      </c>
      <c r="N213" s="15">
        <f t="shared" si="24"/>
        <v>145612.13333333345</v>
      </c>
      <c r="O213" s="95">
        <v>12742.068263841415</v>
      </c>
      <c r="P213" s="49">
        <f>N213+O213+B213</f>
        <v>161116.42053979583</v>
      </c>
      <c r="R213" s="106"/>
    </row>
    <row r="214" spans="1:18" ht="15.75">
      <c r="A214" s="61">
        <v>44611</v>
      </c>
      <c r="B214" s="15">
        <v>26804.056848507826</v>
      </c>
      <c r="C214" s="15">
        <v>0</v>
      </c>
      <c r="D214" s="53">
        <v>3829.5000000004366</v>
      </c>
      <c r="E214" s="17">
        <v>-738.6666666666679</v>
      </c>
      <c r="F214" s="17">
        <v>-1984.9000000000015</v>
      </c>
      <c r="G214" s="16">
        <f t="shared" si="32"/>
        <v>1105.9333333337672</v>
      </c>
      <c r="H214" s="17">
        <v>0</v>
      </c>
      <c r="I214" s="20">
        <v>5500</v>
      </c>
      <c r="J214" s="20">
        <f>SUM(J448:J450)</f>
        <v>0</v>
      </c>
      <c r="K214" s="17">
        <v>0</v>
      </c>
      <c r="L214" s="17">
        <f t="shared" si="30"/>
        <v>0</v>
      </c>
      <c r="M214" s="17">
        <f t="shared" si="33"/>
        <v>5500</v>
      </c>
      <c r="N214" s="15">
        <f t="shared" si="24"/>
        <v>6605.933333333767</v>
      </c>
      <c r="O214" s="95">
        <v>7452.04826386708</v>
      </c>
      <c r="P214" s="49">
        <f aca="true" t="shared" si="34" ref="P214:P236">N214+O214+B214</f>
        <v>40862.03844570868</v>
      </c>
      <c r="R214" s="106"/>
    </row>
    <row r="215" spans="1:18" ht="15.75">
      <c r="A215" s="61">
        <v>44647</v>
      </c>
      <c r="B215" s="15">
        <v>1747.2398010632405</v>
      </c>
      <c r="C215" s="15">
        <v>-113388.09999999986</v>
      </c>
      <c r="D215" s="53">
        <v>-7632.400000000562</v>
      </c>
      <c r="E215" s="17">
        <v>-738.6666666666661</v>
      </c>
      <c r="F215" s="17">
        <v>-3070.999999999998</v>
      </c>
      <c r="G215" s="16">
        <f t="shared" si="32"/>
        <v>-124830.1666666671</v>
      </c>
      <c r="H215" s="17">
        <v>0</v>
      </c>
      <c r="I215" s="20">
        <v>-21400</v>
      </c>
      <c r="J215" s="20">
        <f>SUM(J447:J449)</f>
        <v>0</v>
      </c>
      <c r="K215" s="17">
        <v>0</v>
      </c>
      <c r="L215" s="17">
        <f t="shared" si="30"/>
        <v>0</v>
      </c>
      <c r="M215" s="17">
        <f t="shared" si="33"/>
        <v>-21400</v>
      </c>
      <c r="N215" s="15">
        <f t="shared" si="24"/>
        <v>-146230.1666666671</v>
      </c>
      <c r="O215" s="95">
        <v>96983.40906940374</v>
      </c>
      <c r="P215" s="49">
        <f t="shared" si="34"/>
        <v>-47499.51779620011</v>
      </c>
      <c r="R215" s="106"/>
    </row>
    <row r="216" spans="1:18" ht="15.75">
      <c r="A216" s="61">
        <v>44653</v>
      </c>
      <c r="B216" s="15">
        <v>262.71895846955886</v>
      </c>
      <c r="C216" s="15">
        <v>0</v>
      </c>
      <c r="D216" s="53">
        <v>15873.399999999994</v>
      </c>
      <c r="E216" s="17">
        <v>1763.3999999999996</v>
      </c>
      <c r="F216" s="17">
        <v>1655.8999999999996</v>
      </c>
      <c r="G216" s="16">
        <f t="shared" si="32"/>
        <v>19292.699999999997</v>
      </c>
      <c r="H216" s="17">
        <v>0</v>
      </c>
      <c r="I216" s="20">
        <v>8400</v>
      </c>
      <c r="J216" s="20">
        <f>SUM(J450:J452)</f>
        <v>0</v>
      </c>
      <c r="K216" s="17">
        <v>0</v>
      </c>
      <c r="L216" s="17">
        <f t="shared" si="30"/>
        <v>0</v>
      </c>
      <c r="M216" s="17">
        <f t="shared" si="33"/>
        <v>8400</v>
      </c>
      <c r="N216" s="15">
        <f t="shared" si="24"/>
        <v>27692.699999999997</v>
      </c>
      <c r="O216" s="95">
        <v>43317.23927741121</v>
      </c>
      <c r="P216" s="49">
        <f t="shared" si="34"/>
        <v>71272.65823588076</v>
      </c>
      <c r="R216" s="106"/>
    </row>
    <row r="217" spans="1:18" ht="15.75">
      <c r="A217" s="61">
        <v>44689</v>
      </c>
      <c r="B217" s="15">
        <v>-693.86523788672</v>
      </c>
      <c r="C217" s="15">
        <v>0</v>
      </c>
      <c r="D217" s="53">
        <v>-36788.99999999961</v>
      </c>
      <c r="E217" s="17">
        <v>1763.3999999999996</v>
      </c>
      <c r="F217" s="17">
        <v>-2143.5</v>
      </c>
      <c r="G217" s="16">
        <f t="shared" si="32"/>
        <v>-37169.099999999606</v>
      </c>
      <c r="H217" s="17">
        <v>0</v>
      </c>
      <c r="I217" s="20">
        <v>-1200</v>
      </c>
      <c r="J217" s="20">
        <f>SUM(J449:J451)</f>
        <v>0</v>
      </c>
      <c r="K217" s="17">
        <v>0</v>
      </c>
      <c r="L217" s="17">
        <f t="shared" si="30"/>
        <v>0</v>
      </c>
      <c r="M217" s="17">
        <f t="shared" si="33"/>
        <v>-1200</v>
      </c>
      <c r="N217" s="15">
        <f t="shared" si="24"/>
        <v>-38369.099999999606</v>
      </c>
      <c r="O217" s="95">
        <v>59767.273224547185</v>
      </c>
      <c r="P217" s="49">
        <f t="shared" si="34"/>
        <v>20704.30798666086</v>
      </c>
      <c r="R217" s="106"/>
    </row>
    <row r="218" spans="1:18" ht="15.75">
      <c r="A218" s="61">
        <v>44725</v>
      </c>
      <c r="B218" s="15">
        <v>7051.633150465436</v>
      </c>
      <c r="C218" s="15">
        <v>374191</v>
      </c>
      <c r="D218" s="53">
        <v>-46732.30000000041</v>
      </c>
      <c r="E218" s="17">
        <v>1763.4</v>
      </c>
      <c r="F218" s="17">
        <v>2497.2999999999993</v>
      </c>
      <c r="G218" s="16">
        <f t="shared" si="32"/>
        <v>331719.3999999996</v>
      </c>
      <c r="H218" s="17">
        <v>0</v>
      </c>
      <c r="I218" s="20">
        <v>-14450</v>
      </c>
      <c r="J218" s="20">
        <f>SUM(J452:J454)</f>
        <v>0</v>
      </c>
      <c r="K218" s="17">
        <v>0</v>
      </c>
      <c r="L218" s="17">
        <f t="shared" si="30"/>
        <v>0</v>
      </c>
      <c r="M218" s="17">
        <f t="shared" si="33"/>
        <v>-14450</v>
      </c>
      <c r="N218" s="15">
        <f t="shared" si="24"/>
        <v>317269.3999999996</v>
      </c>
      <c r="O218" s="95">
        <v>-203023.30759605783</v>
      </c>
      <c r="P218" s="49">
        <f t="shared" si="34"/>
        <v>121297.72555440722</v>
      </c>
      <c r="R218" s="106"/>
    </row>
    <row r="219" spans="1:18" ht="15.75">
      <c r="A219" s="61">
        <v>44761</v>
      </c>
      <c r="B219" s="15">
        <v>-2254.68614407514</v>
      </c>
      <c r="C219" s="15">
        <v>242699.40000000002</v>
      </c>
      <c r="D219" s="53">
        <v>18874.30000000028</v>
      </c>
      <c r="E219" s="17">
        <v>32.866666666666674</v>
      </c>
      <c r="F219" s="17">
        <v>-1815.699999999997</v>
      </c>
      <c r="G219" s="16">
        <f t="shared" si="32"/>
        <v>259790.866666667</v>
      </c>
      <c r="H219" s="17">
        <v>0</v>
      </c>
      <c r="I219" s="20">
        <v>2000</v>
      </c>
      <c r="J219" s="20">
        <f aca="true" t="shared" si="35" ref="J219:J224">SUM(J451:J453)</f>
        <v>0</v>
      </c>
      <c r="K219" s="17">
        <v>0</v>
      </c>
      <c r="L219" s="17">
        <f t="shared" si="30"/>
        <v>0</v>
      </c>
      <c r="M219" s="17">
        <f t="shared" si="33"/>
        <v>2000</v>
      </c>
      <c r="N219" s="15">
        <f t="shared" si="24"/>
        <v>261790.866666667</v>
      </c>
      <c r="O219" s="95">
        <v>-214162.48425595567</v>
      </c>
      <c r="P219" s="49">
        <f t="shared" si="34"/>
        <v>45373.69626663618</v>
      </c>
      <c r="R219" s="106"/>
    </row>
    <row r="220" spans="1:18" ht="15.75">
      <c r="A220" s="61">
        <v>44797</v>
      </c>
      <c r="B220" s="15">
        <v>2346.929119133325</v>
      </c>
      <c r="C220" s="15">
        <v>49026.10000000003</v>
      </c>
      <c r="D220" s="53">
        <v>14301.49999999981</v>
      </c>
      <c r="E220" s="17">
        <v>32.866666666666674</v>
      </c>
      <c r="F220" s="17">
        <v>3912.9999999999964</v>
      </c>
      <c r="G220" s="16">
        <f t="shared" si="32"/>
        <v>67273.4666666665</v>
      </c>
      <c r="H220" s="17">
        <v>0</v>
      </c>
      <c r="I220" s="20">
        <v>-4000</v>
      </c>
      <c r="J220" s="20">
        <f t="shared" si="35"/>
        <v>0</v>
      </c>
      <c r="K220" s="17">
        <v>0</v>
      </c>
      <c r="L220" s="17">
        <f>+J220+K220</f>
        <v>0</v>
      </c>
      <c r="M220" s="17">
        <f t="shared" si="33"/>
        <v>-4000</v>
      </c>
      <c r="N220" s="15">
        <f t="shared" si="24"/>
        <v>63273.4666666665</v>
      </c>
      <c r="O220" s="95">
        <v>-21375.505448897602</v>
      </c>
      <c r="P220" s="49">
        <f t="shared" si="34"/>
        <v>44244.89033690222</v>
      </c>
      <c r="R220" s="106"/>
    </row>
    <row r="221" spans="1:18" ht="15.75">
      <c r="A221" s="61">
        <v>44833</v>
      </c>
      <c r="B221" s="15">
        <v>1242.0896829309086</v>
      </c>
      <c r="C221" s="15">
        <v>-43779.800000000054</v>
      </c>
      <c r="D221" s="53">
        <v>31662.100000000282</v>
      </c>
      <c r="E221" s="17">
        <v>32.866666666666674</v>
      </c>
      <c r="F221" s="17">
        <v>-5065.499999999998</v>
      </c>
      <c r="G221" s="16">
        <f t="shared" si="32"/>
        <v>-17150.333333333103</v>
      </c>
      <c r="H221" s="17">
        <v>0</v>
      </c>
      <c r="I221" s="20">
        <v>-40</v>
      </c>
      <c r="J221" s="20">
        <f t="shared" si="35"/>
        <v>0</v>
      </c>
      <c r="K221" s="17">
        <v>0</v>
      </c>
      <c r="L221" s="17">
        <f>+J221+K221</f>
        <v>0</v>
      </c>
      <c r="M221" s="17">
        <f t="shared" si="33"/>
        <v>-40</v>
      </c>
      <c r="N221" s="15">
        <f t="shared" si="24"/>
        <v>-17190.333333333103</v>
      </c>
      <c r="O221" s="95">
        <v>13106.103881177714</v>
      </c>
      <c r="P221" s="49">
        <f t="shared" si="34"/>
        <v>-2842.13976922448</v>
      </c>
      <c r="R221" s="106"/>
    </row>
    <row r="222" spans="1:18" ht="15.75">
      <c r="A222" s="61">
        <v>44838</v>
      </c>
      <c r="B222" s="15">
        <v>-904.4333032024288</v>
      </c>
      <c r="C222" s="15">
        <v>18245.600000000006</v>
      </c>
      <c r="D222" s="53">
        <v>-4858.300000000148</v>
      </c>
      <c r="E222" s="17">
        <v>-884.6333333333339</v>
      </c>
      <c r="F222" s="17">
        <v>440.10000000000036</v>
      </c>
      <c r="G222" s="16">
        <f t="shared" si="32"/>
        <v>12942.766666666525</v>
      </c>
      <c r="H222" s="17">
        <v>0</v>
      </c>
      <c r="I222" s="20">
        <v>300</v>
      </c>
      <c r="J222" s="20">
        <f t="shared" si="35"/>
        <v>0</v>
      </c>
      <c r="K222" s="17">
        <v>0</v>
      </c>
      <c r="L222" s="17">
        <f>+J222+K222</f>
        <v>0</v>
      </c>
      <c r="M222" s="17">
        <f t="shared" si="33"/>
        <v>300</v>
      </c>
      <c r="N222" s="15">
        <f t="shared" si="24"/>
        <v>13242.766666666525</v>
      </c>
      <c r="O222" s="95">
        <v>-29536.106955902353</v>
      </c>
      <c r="P222" s="49">
        <f t="shared" si="34"/>
        <v>-17197.773592438258</v>
      </c>
      <c r="R222" s="106"/>
    </row>
    <row r="223" spans="1:18" ht="15.75">
      <c r="A223" s="61">
        <v>44874</v>
      </c>
      <c r="B223" s="15">
        <v>1057.8840285157848</v>
      </c>
      <c r="C223" s="15">
        <v>-117912.50000000009</v>
      </c>
      <c r="D223" s="53">
        <v>45091.59999999992</v>
      </c>
      <c r="E223" s="17">
        <v>-884.633333333333</v>
      </c>
      <c r="F223" s="17">
        <v>5592.299999999999</v>
      </c>
      <c r="G223" s="16">
        <f t="shared" si="32"/>
        <v>-68113.2333333335</v>
      </c>
      <c r="H223" s="17">
        <v>0</v>
      </c>
      <c r="I223" s="20">
        <v>-3000</v>
      </c>
      <c r="J223" s="20">
        <f t="shared" si="35"/>
        <v>0</v>
      </c>
      <c r="K223" s="17">
        <v>0</v>
      </c>
      <c r="L223" s="17">
        <f>+J223+K223</f>
        <v>0</v>
      </c>
      <c r="M223" s="17">
        <f t="shared" si="33"/>
        <v>-3000</v>
      </c>
      <c r="N223" s="15">
        <f t="shared" si="24"/>
        <v>-71113.2333333335</v>
      </c>
      <c r="O223" s="95">
        <v>98118.50013525084</v>
      </c>
      <c r="P223" s="49">
        <f t="shared" si="34"/>
        <v>28063.15083043313</v>
      </c>
      <c r="R223" s="106"/>
    </row>
    <row r="224" spans="1:18" ht="15.75">
      <c r="A224" s="61">
        <v>44910</v>
      </c>
      <c r="B224" s="15">
        <v>3552.4404178982522</v>
      </c>
      <c r="C224" s="15">
        <v>10585.900000000132</v>
      </c>
      <c r="D224" s="53">
        <v>42677.89999999975</v>
      </c>
      <c r="E224" s="17">
        <v>-884.6333333333337</v>
      </c>
      <c r="F224" s="17">
        <v>627.9000000000015</v>
      </c>
      <c r="G224" s="16">
        <f>+C224+D224+E224+F224</f>
        <v>53007.06666666655</v>
      </c>
      <c r="H224" s="17">
        <v>0</v>
      </c>
      <c r="I224" s="20">
        <v>-4650</v>
      </c>
      <c r="J224" s="20">
        <f t="shared" si="35"/>
        <v>0</v>
      </c>
      <c r="K224" s="17">
        <v>0</v>
      </c>
      <c r="L224" s="17">
        <f>+J224+K224</f>
        <v>0</v>
      </c>
      <c r="M224" s="17">
        <f aca="true" t="shared" si="36" ref="M224:M236">L224+I224+H224</f>
        <v>-4650</v>
      </c>
      <c r="N224" s="15">
        <f aca="true" t="shared" si="37" ref="N224:N236">+G224+M224</f>
        <v>48357.06666666655</v>
      </c>
      <c r="O224" s="95">
        <v>-59083.9500488817</v>
      </c>
      <c r="P224" s="49">
        <f t="shared" si="34"/>
        <v>-7174.442964316898</v>
      </c>
      <c r="R224" s="106"/>
    </row>
    <row r="225" spans="1:18" ht="15.75">
      <c r="A225" s="61">
        <v>44946</v>
      </c>
      <c r="B225" s="15">
        <v>4458.835669401558</v>
      </c>
      <c r="C225" s="15">
        <v>52401.99999999998</v>
      </c>
      <c r="D225" s="53">
        <v>42383.80000000045</v>
      </c>
      <c r="E225" s="17">
        <v>27.53333333333603</v>
      </c>
      <c r="F225" s="17">
        <v>0</v>
      </c>
      <c r="G225" s="16">
        <f aca="true" t="shared" si="38" ref="G225:G231">+C225+D225+E225+F225</f>
        <v>94813.33333333377</v>
      </c>
      <c r="H225" s="17">
        <v>0</v>
      </c>
      <c r="I225" s="20">
        <v>12470</v>
      </c>
      <c r="J225" s="20">
        <v>0</v>
      </c>
      <c r="K225" s="17">
        <v>0</v>
      </c>
      <c r="L225" s="17">
        <f aca="true" t="shared" si="39" ref="L225:L231">+J225+K225</f>
        <v>0</v>
      </c>
      <c r="M225" s="17">
        <f t="shared" si="36"/>
        <v>12470</v>
      </c>
      <c r="N225" s="15">
        <f t="shared" si="37"/>
        <v>107283.33333333377</v>
      </c>
      <c r="O225" s="95">
        <v>-35978.39528392405</v>
      </c>
      <c r="P225" s="49">
        <f t="shared" si="34"/>
        <v>75763.77371881127</v>
      </c>
      <c r="R225" s="106"/>
    </row>
    <row r="226" spans="1:18" ht="15.75">
      <c r="A226" s="61">
        <v>44982</v>
      </c>
      <c r="B226" s="15">
        <v>-9008.03956500313</v>
      </c>
      <c r="C226" s="15">
        <v>27236.80000000001</v>
      </c>
      <c r="D226" s="53">
        <v>92759.89999999976</v>
      </c>
      <c r="E226" s="17">
        <v>-72.46666666666852</v>
      </c>
      <c r="F226" s="17">
        <v>0</v>
      </c>
      <c r="G226" s="16">
        <f t="shared" si="38"/>
        <v>119924.2333333331</v>
      </c>
      <c r="H226" s="17">
        <v>0</v>
      </c>
      <c r="I226" s="20">
        <v>-600</v>
      </c>
      <c r="J226" s="20">
        <v>0</v>
      </c>
      <c r="K226" s="17">
        <v>0</v>
      </c>
      <c r="L226" s="17">
        <f t="shared" si="39"/>
        <v>0</v>
      </c>
      <c r="M226" s="17">
        <f t="shared" si="36"/>
        <v>-600</v>
      </c>
      <c r="N226" s="15">
        <f t="shared" si="37"/>
        <v>119324.2333333331</v>
      </c>
      <c r="O226" s="95">
        <v>-98584.10710343688</v>
      </c>
      <c r="P226" s="49">
        <f t="shared" si="34"/>
        <v>11732.086664893095</v>
      </c>
      <c r="R226" s="106"/>
    </row>
    <row r="227" spans="1:18" ht="15.75">
      <c r="A227" s="61">
        <v>44987</v>
      </c>
      <c r="B227" s="15">
        <v>-12534.616684178362</v>
      </c>
      <c r="C227" s="15">
        <v>-116732.00000000003</v>
      </c>
      <c r="D227" s="53">
        <v>-35020.09999999966</v>
      </c>
      <c r="E227" s="17">
        <v>-72.46666666666715</v>
      </c>
      <c r="F227" s="17">
        <v>0</v>
      </c>
      <c r="G227" s="16">
        <f t="shared" si="38"/>
        <v>-151824.56666666636</v>
      </c>
      <c r="H227" s="17">
        <v>0</v>
      </c>
      <c r="I227" s="20">
        <v>280</v>
      </c>
      <c r="J227" s="20">
        <v>0</v>
      </c>
      <c r="K227" s="17">
        <v>0</v>
      </c>
      <c r="L227" s="17">
        <f t="shared" si="39"/>
        <v>0</v>
      </c>
      <c r="M227" s="17">
        <f t="shared" si="36"/>
        <v>280</v>
      </c>
      <c r="N227" s="15">
        <f t="shared" si="37"/>
        <v>-151544.56666666636</v>
      </c>
      <c r="O227" s="95">
        <v>204651.00630960433</v>
      </c>
      <c r="P227" s="49">
        <f t="shared" si="34"/>
        <v>40571.82295875961</v>
      </c>
      <c r="R227" s="106"/>
    </row>
    <row r="228" spans="1:18" ht="15.75">
      <c r="A228" s="61">
        <v>45023</v>
      </c>
      <c r="B228" s="15">
        <v>-963.053112816219</v>
      </c>
      <c r="C228" s="15">
        <v>144018</v>
      </c>
      <c r="D228" s="53">
        <v>-3892.8000000000757</v>
      </c>
      <c r="E228" s="17">
        <v>740.9000000000005</v>
      </c>
      <c r="F228" s="17">
        <v>0</v>
      </c>
      <c r="G228" s="16">
        <f t="shared" si="38"/>
        <v>140866.09999999992</v>
      </c>
      <c r="H228" s="17">
        <v>0</v>
      </c>
      <c r="I228" s="20">
        <v>-4210</v>
      </c>
      <c r="J228" s="20">
        <v>0</v>
      </c>
      <c r="K228" s="17">
        <v>0</v>
      </c>
      <c r="L228" s="17">
        <f t="shared" si="39"/>
        <v>0</v>
      </c>
      <c r="M228" s="17">
        <f t="shared" si="36"/>
        <v>-4210</v>
      </c>
      <c r="N228" s="15">
        <f t="shared" si="37"/>
        <v>136656.09999999992</v>
      </c>
      <c r="O228" s="95">
        <v>-118434.78975147154</v>
      </c>
      <c r="P228" s="49">
        <f t="shared" si="34"/>
        <v>17258.257135712156</v>
      </c>
      <c r="R228" s="106"/>
    </row>
    <row r="229" spans="1:18" ht="15.75">
      <c r="A229" s="61">
        <v>45059</v>
      </c>
      <c r="B229" s="15">
        <v>-1435.59372636639</v>
      </c>
      <c r="C229" s="15">
        <v>-64833.500000000015</v>
      </c>
      <c r="D229" s="53">
        <v>-33290.30000000028</v>
      </c>
      <c r="E229" s="17">
        <v>740.8999999999996</v>
      </c>
      <c r="F229" s="17">
        <v>0</v>
      </c>
      <c r="G229" s="16">
        <f t="shared" si="38"/>
        <v>-97382.9000000003</v>
      </c>
      <c r="H229" s="17">
        <v>0</v>
      </c>
      <c r="I229" s="20">
        <v>530</v>
      </c>
      <c r="J229" s="20">
        <v>0</v>
      </c>
      <c r="K229" s="17">
        <v>0</v>
      </c>
      <c r="L229" s="17">
        <f t="shared" si="39"/>
        <v>0</v>
      </c>
      <c r="M229" s="17">
        <f t="shared" si="36"/>
        <v>530</v>
      </c>
      <c r="N229" s="15">
        <f t="shared" si="37"/>
        <v>-96852.9000000003</v>
      </c>
      <c r="O229" s="95">
        <v>211347.0280843653</v>
      </c>
      <c r="P229" s="49">
        <f t="shared" si="34"/>
        <v>113058.53435799861</v>
      </c>
      <c r="R229" s="106"/>
    </row>
    <row r="230" spans="1:18" ht="15.75">
      <c r="A230" s="61">
        <v>45095</v>
      </c>
      <c r="B230" s="15">
        <v>11660.390290942536</v>
      </c>
      <c r="C230" s="15">
        <v>154050.00000000003</v>
      </c>
      <c r="D230" s="53">
        <v>-6749.399999999834</v>
      </c>
      <c r="E230" s="17">
        <v>740.9000000000003</v>
      </c>
      <c r="F230" s="17">
        <v>0</v>
      </c>
      <c r="G230" s="16">
        <f t="shared" si="38"/>
        <v>148041.5000000002</v>
      </c>
      <c r="H230" s="17">
        <v>0</v>
      </c>
      <c r="I230" s="20">
        <v>-3600</v>
      </c>
      <c r="J230" s="20">
        <v>0</v>
      </c>
      <c r="K230" s="17">
        <v>0</v>
      </c>
      <c r="L230" s="17">
        <f t="shared" si="39"/>
        <v>0</v>
      </c>
      <c r="M230" s="17">
        <f t="shared" si="36"/>
        <v>-3600</v>
      </c>
      <c r="N230" s="15">
        <f t="shared" si="37"/>
        <v>144441.5000000002</v>
      </c>
      <c r="O230" s="95">
        <v>-51394.72033114714</v>
      </c>
      <c r="P230" s="49">
        <f t="shared" si="34"/>
        <v>104707.1699597956</v>
      </c>
      <c r="R230" s="106"/>
    </row>
    <row r="231" spans="1:18" ht="15.75">
      <c r="A231" s="61">
        <v>45131</v>
      </c>
      <c r="B231" s="15">
        <v>2543.610111565537</v>
      </c>
      <c r="C231" s="15">
        <v>-140028.70000000007</v>
      </c>
      <c r="D231" s="53">
        <v>27942.499999999825</v>
      </c>
      <c r="E231" s="17">
        <v>0</v>
      </c>
      <c r="F231" s="17">
        <v>0</v>
      </c>
      <c r="G231" s="16">
        <f t="shared" si="38"/>
        <v>-112086.20000000024</v>
      </c>
      <c r="H231" s="17">
        <v>0</v>
      </c>
      <c r="I231" s="20">
        <v>4000</v>
      </c>
      <c r="J231" s="20">
        <v>0</v>
      </c>
      <c r="K231" s="17">
        <v>0</v>
      </c>
      <c r="L231" s="17">
        <f t="shared" si="39"/>
        <v>0</v>
      </c>
      <c r="M231" s="17">
        <f t="shared" si="36"/>
        <v>4000</v>
      </c>
      <c r="N231" s="15">
        <f t="shared" si="37"/>
        <v>-108086.20000000024</v>
      </c>
      <c r="O231" s="95">
        <v>136023.51817992338</v>
      </c>
      <c r="P231" s="49">
        <f t="shared" si="34"/>
        <v>30480.928291488675</v>
      </c>
      <c r="R231" s="106"/>
    </row>
    <row r="232" spans="1:18" ht="15.75">
      <c r="A232" s="61">
        <v>45167</v>
      </c>
      <c r="B232" s="15">
        <v>-8697.272492379541</v>
      </c>
      <c r="C232" s="15">
        <v>128095.80000000031</v>
      </c>
      <c r="D232" s="53">
        <v>-18760.199999999808</v>
      </c>
      <c r="E232" s="17">
        <v>0</v>
      </c>
      <c r="F232" s="17">
        <v>0</v>
      </c>
      <c r="G232" s="16">
        <f>+C232+D232+E232+F232</f>
        <v>109335.6000000005</v>
      </c>
      <c r="H232" s="17">
        <v>0</v>
      </c>
      <c r="I232" s="20">
        <v>15700</v>
      </c>
      <c r="J232" s="20">
        <v>0</v>
      </c>
      <c r="K232" s="17">
        <v>0</v>
      </c>
      <c r="L232" s="17">
        <f>+J232+K232</f>
        <v>0</v>
      </c>
      <c r="M232" s="17">
        <f t="shared" si="36"/>
        <v>15700</v>
      </c>
      <c r="N232" s="15">
        <f t="shared" si="37"/>
        <v>125035.6000000005</v>
      </c>
      <c r="O232" s="95">
        <v>-51234.078947031885</v>
      </c>
      <c r="P232" s="49">
        <f t="shared" si="34"/>
        <v>65104.248560589076</v>
      </c>
      <c r="R232" s="106"/>
    </row>
    <row r="233" spans="1:18" ht="15.75">
      <c r="A233" s="61">
        <v>45173</v>
      </c>
      <c r="B233" s="15">
        <v>-825.5549903729898</v>
      </c>
      <c r="C233" s="15">
        <v>131616.59999999963</v>
      </c>
      <c r="D233" s="53">
        <v>-31030.599999999933</v>
      </c>
      <c r="E233" s="17">
        <v>0</v>
      </c>
      <c r="F233" s="17">
        <v>0</v>
      </c>
      <c r="G233" s="16">
        <f>+C233+D233+E233+F233</f>
        <v>100585.9999999997</v>
      </c>
      <c r="H233" s="17">
        <v>0</v>
      </c>
      <c r="I233" s="20">
        <v>-6540</v>
      </c>
      <c r="J233" s="20">
        <v>0</v>
      </c>
      <c r="K233" s="17">
        <v>0</v>
      </c>
      <c r="L233" s="17">
        <f>+J233+K233</f>
        <v>0</v>
      </c>
      <c r="M233" s="17">
        <f t="shared" si="36"/>
        <v>-6540</v>
      </c>
      <c r="N233" s="15">
        <f t="shared" si="37"/>
        <v>94045.9999999997</v>
      </c>
      <c r="O233" s="95">
        <v>28755.195042320353</v>
      </c>
      <c r="P233" s="49">
        <f t="shared" si="34"/>
        <v>121975.64005194706</v>
      </c>
      <c r="R233" s="106"/>
    </row>
    <row r="234" spans="1:18" ht="15.75">
      <c r="A234" s="61">
        <v>45209</v>
      </c>
      <c r="B234" s="15">
        <v>18111.592111530306</v>
      </c>
      <c r="C234" s="15">
        <v>-73312.39999999982</v>
      </c>
      <c r="D234" s="53">
        <v>69190.09999999966</v>
      </c>
      <c r="E234" s="17">
        <v>0</v>
      </c>
      <c r="F234" s="17">
        <v>0</v>
      </c>
      <c r="G234" s="16">
        <f>+C234+D234+E234+F234</f>
        <v>-4122.300000000163</v>
      </c>
      <c r="H234" s="17">
        <v>0</v>
      </c>
      <c r="I234" s="20">
        <v>-12360</v>
      </c>
      <c r="J234" s="20">
        <v>0</v>
      </c>
      <c r="K234" s="17">
        <v>0</v>
      </c>
      <c r="L234" s="17">
        <f>+J234+K234</f>
        <v>0</v>
      </c>
      <c r="M234" s="17">
        <f t="shared" si="36"/>
        <v>-12360</v>
      </c>
      <c r="N234" s="15">
        <f t="shared" si="37"/>
        <v>-16482.300000000163</v>
      </c>
      <c r="O234" s="95">
        <v>-32107.105011559004</v>
      </c>
      <c r="P234" s="49">
        <f t="shared" si="34"/>
        <v>-30477.81290002886</v>
      </c>
      <c r="R234" s="106"/>
    </row>
    <row r="235" spans="1:18" ht="15.75">
      <c r="A235" s="61">
        <v>45245</v>
      </c>
      <c r="B235" s="15">
        <v>-5169.243414339988</v>
      </c>
      <c r="C235" s="15">
        <v>-92644.70000000004</v>
      </c>
      <c r="D235" s="53">
        <v>728.9000000001688</v>
      </c>
      <c r="E235" s="17">
        <v>0</v>
      </c>
      <c r="F235" s="17">
        <v>0</v>
      </c>
      <c r="G235" s="16">
        <f>+C235+D235+E235+F235</f>
        <v>-91915.79999999987</v>
      </c>
      <c r="H235" s="17">
        <v>0</v>
      </c>
      <c r="I235" s="20">
        <v>10660</v>
      </c>
      <c r="J235" s="20">
        <v>0</v>
      </c>
      <c r="K235" s="17">
        <v>0</v>
      </c>
      <c r="L235" s="17">
        <v>0</v>
      </c>
      <c r="M235" s="17">
        <f t="shared" si="36"/>
        <v>10660</v>
      </c>
      <c r="N235" s="15">
        <f t="shared" si="37"/>
        <v>-81255.79999999987</v>
      </c>
      <c r="O235" s="95">
        <v>101177.77855293904</v>
      </c>
      <c r="P235" s="49">
        <f t="shared" si="34"/>
        <v>14752.735138599179</v>
      </c>
      <c r="R235" s="106"/>
    </row>
    <row r="236" spans="1:18" ht="15.75">
      <c r="A236" s="61">
        <v>45281</v>
      </c>
      <c r="B236" s="15">
        <v>-4540.29418239839</v>
      </c>
      <c r="C236" s="15">
        <v>148043.10000000003</v>
      </c>
      <c r="D236" s="53">
        <v>71044.40000000021</v>
      </c>
      <c r="E236" s="17">
        <v>0</v>
      </c>
      <c r="F236" s="17">
        <v>0</v>
      </c>
      <c r="G236" s="16">
        <f>+C236+D236+E236+F236</f>
        <v>219087.50000000023</v>
      </c>
      <c r="H236" s="17">
        <v>0</v>
      </c>
      <c r="I236" s="20">
        <v>11300</v>
      </c>
      <c r="J236" s="20">
        <v>0</v>
      </c>
      <c r="K236" s="17">
        <v>0</v>
      </c>
      <c r="L236" s="17">
        <v>0</v>
      </c>
      <c r="M236" s="17">
        <f t="shared" si="36"/>
        <v>11300</v>
      </c>
      <c r="N236" s="15">
        <f t="shared" si="37"/>
        <v>230387.50000000023</v>
      </c>
      <c r="O236" s="95">
        <v>-106099.17815593714</v>
      </c>
      <c r="P236" s="49">
        <f t="shared" si="34"/>
        <v>119748.0276616647</v>
      </c>
      <c r="R236" s="106"/>
    </row>
    <row r="237" spans="1:16" ht="15.75">
      <c r="A237" s="107" t="s">
        <v>140</v>
      </c>
      <c r="G237" s="4"/>
      <c r="H237" s="4"/>
      <c r="I237" s="4"/>
      <c r="J237" s="4"/>
      <c r="K237" s="4"/>
      <c r="L237" s="4"/>
      <c r="M237" s="4"/>
      <c r="N237" s="4"/>
      <c r="O237" s="4"/>
      <c r="P237" s="108"/>
    </row>
    <row r="238" spans="1:16" ht="19.5" thickBot="1">
      <c r="A238" s="6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8"/>
      <c r="M238" s="8"/>
      <c r="N238" s="8"/>
      <c r="O238" s="8"/>
      <c r="P238" s="9"/>
    </row>
  </sheetData>
  <sheetProtection/>
  <mergeCells count="18"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  <mergeCell ref="M7:M8"/>
    <mergeCell ref="N6:N8"/>
    <mergeCell ref="D7:D8"/>
    <mergeCell ref="E7:E8"/>
    <mergeCell ref="F7:F8"/>
    <mergeCell ref="G7:G8"/>
    <mergeCell ref="H7:H8"/>
    <mergeCell ref="I7:I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85"/>
  <sheetViews>
    <sheetView zoomScalePageLayoutView="0" workbookViewId="0" topLeftCell="A1">
      <pane xSplit="1" ySplit="7" topLeftCell="F7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83" sqref="P83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2.21484375" style="0" bestFit="1" customWidth="1"/>
    <col min="12" max="13" width="7.5546875" style="0" bestFit="1" customWidth="1"/>
    <col min="14" max="14" width="8.4453125" style="0" bestFit="1" customWidth="1"/>
    <col min="15" max="15" width="12.77734375" style="0" customWidth="1"/>
    <col min="16" max="16" width="8.88671875" style="0" customWidth="1"/>
    <col min="17" max="17" width="9.4453125" style="0" bestFit="1" customWidth="1"/>
    <col min="18" max="18" width="12.99609375" style="0" bestFit="1" customWidth="1"/>
  </cols>
  <sheetData>
    <row r="1" spans="1:16" ht="15.75">
      <c r="A1" s="52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.75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6.5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8.75">
      <c r="A4" s="122" t="s">
        <v>59</v>
      </c>
      <c r="B4" s="115" t="s">
        <v>28</v>
      </c>
      <c r="C4" s="118" t="s">
        <v>29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 t="s">
        <v>21</v>
      </c>
      <c r="P4" s="120" t="s">
        <v>3</v>
      </c>
    </row>
    <row r="5" spans="1:16" ht="18.75">
      <c r="A5" s="122"/>
      <c r="B5" s="116"/>
      <c r="C5" s="119" t="s">
        <v>5</v>
      </c>
      <c r="D5" s="119"/>
      <c r="E5" s="119"/>
      <c r="F5" s="119"/>
      <c r="G5" s="119"/>
      <c r="H5" s="119" t="s">
        <v>6</v>
      </c>
      <c r="I5" s="119"/>
      <c r="J5" s="119"/>
      <c r="K5" s="119"/>
      <c r="L5" s="119"/>
      <c r="M5" s="119"/>
      <c r="N5" s="113" t="s">
        <v>3</v>
      </c>
      <c r="O5" s="119"/>
      <c r="P5" s="121"/>
    </row>
    <row r="6" spans="1:16" ht="18.75">
      <c r="A6" s="122"/>
      <c r="B6" s="116"/>
      <c r="C6" s="113" t="s">
        <v>17</v>
      </c>
      <c r="D6" s="113" t="s">
        <v>25</v>
      </c>
      <c r="E6" s="113" t="s">
        <v>61</v>
      </c>
      <c r="F6" s="113" t="s">
        <v>18</v>
      </c>
      <c r="G6" s="113" t="s">
        <v>3</v>
      </c>
      <c r="H6" s="113" t="s">
        <v>26</v>
      </c>
      <c r="I6" s="113" t="s">
        <v>27</v>
      </c>
      <c r="J6" s="119" t="s">
        <v>20</v>
      </c>
      <c r="K6" s="119"/>
      <c r="L6" s="119"/>
      <c r="M6" s="113" t="s">
        <v>3</v>
      </c>
      <c r="N6" s="114"/>
      <c r="O6" s="119"/>
      <c r="P6" s="121"/>
    </row>
    <row r="7" spans="1:16" ht="57.75" customHeight="1">
      <c r="A7" s="123"/>
      <c r="B7" s="116"/>
      <c r="C7" s="118"/>
      <c r="D7" s="118"/>
      <c r="E7" s="118"/>
      <c r="F7" s="118"/>
      <c r="G7" s="118"/>
      <c r="H7" s="118"/>
      <c r="I7" s="118"/>
      <c r="J7" s="48" t="s">
        <v>2</v>
      </c>
      <c r="K7" s="48" t="s">
        <v>19</v>
      </c>
      <c r="L7" s="48" t="s">
        <v>3</v>
      </c>
      <c r="M7" s="118"/>
      <c r="N7" s="118"/>
      <c r="O7" s="119"/>
      <c r="P7" s="121"/>
    </row>
    <row r="8" spans="1:16" ht="18">
      <c r="A8" s="58" t="s">
        <v>63</v>
      </c>
      <c r="B8" s="12">
        <f>SUM(Mensuelle!B9:B11)</f>
        <v>-417.79999999999995</v>
      </c>
      <c r="C8" s="12">
        <f>SUM(Mensuelle!C9:C11)</f>
        <v>-1186.9</v>
      </c>
      <c r="D8" s="12">
        <f>SUM(Mensuelle!D9:D11)</f>
        <v>3916.1</v>
      </c>
      <c r="E8" s="12">
        <f>SUM(Mensuelle!E9:E11)</f>
        <v>0</v>
      </c>
      <c r="F8" s="12">
        <f>SUM(Mensuelle!F9:F11)</f>
        <v>-27.600000000000023</v>
      </c>
      <c r="G8" s="12">
        <f>SUM(Mensuelle!G9:G11)</f>
        <v>2701.5999999999995</v>
      </c>
      <c r="H8" s="12">
        <f>SUM(Mensuelle!H9:H11)</f>
        <v>-1150.9</v>
      </c>
      <c r="I8" s="12">
        <f>SUM(Mensuelle!I9:I11)</f>
        <v>-6749</v>
      </c>
      <c r="J8" s="12">
        <f>SUM(Mensuelle!J9:J11)</f>
        <v>0</v>
      </c>
      <c r="K8" s="12">
        <f>SUM(Mensuelle!K9:K11)</f>
        <v>0</v>
      </c>
      <c r="L8" s="12">
        <f>SUM(Mensuelle!L9:L11)</f>
        <v>0</v>
      </c>
      <c r="M8" s="12">
        <f>SUM(Mensuelle!M9:M11)</f>
        <v>-7899.900000000001</v>
      </c>
      <c r="N8" s="12">
        <f>SUM(Mensuelle!N9:N11)</f>
        <v>-5198.300000000001</v>
      </c>
      <c r="O8" s="12">
        <f>SUM(Mensuelle!O9:O11)</f>
        <v>-7344.099999999991</v>
      </c>
      <c r="P8" s="12">
        <f>SUM(Mensuelle!P9:P11)</f>
        <v>-12960.199999999993</v>
      </c>
    </row>
    <row r="9" spans="1:16" ht="18">
      <c r="A9" s="58" t="s">
        <v>64</v>
      </c>
      <c r="B9" s="12">
        <f>SUM(Mensuelle!B12:B14)</f>
        <v>-458.80000000000007</v>
      </c>
      <c r="C9" s="12">
        <f>SUM(Mensuelle!C12:C14)</f>
        <v>8557.8</v>
      </c>
      <c r="D9" s="12">
        <f>SUM(Mensuelle!D12:D14)</f>
        <v>1950.5000000000002</v>
      </c>
      <c r="E9" s="12">
        <f>SUM(Mensuelle!E12:E14)</f>
        <v>0</v>
      </c>
      <c r="F9" s="12">
        <f>SUM(Mensuelle!F12:F14)</f>
        <v>526.1999999999999</v>
      </c>
      <c r="G9" s="12">
        <f>SUM(Mensuelle!G12:G14)</f>
        <v>11034.500000000002</v>
      </c>
      <c r="H9" s="12">
        <f>SUM(Mensuelle!H12:H14)</f>
        <v>174.7</v>
      </c>
      <c r="I9" s="12">
        <f>SUM(Mensuelle!I12:I14)</f>
        <v>-1176.3000000000002</v>
      </c>
      <c r="J9" s="12">
        <f>SUM(Mensuelle!J12:J14)</f>
        <v>0</v>
      </c>
      <c r="K9" s="12">
        <f>SUM(Mensuelle!K12:K14)</f>
        <v>0</v>
      </c>
      <c r="L9" s="12">
        <f>SUM(Mensuelle!L12:L14)</f>
        <v>0</v>
      </c>
      <c r="M9" s="12">
        <f>SUM(Mensuelle!M12:M14)</f>
        <v>-1001.6000000000004</v>
      </c>
      <c r="N9" s="12">
        <f>SUM(Mensuelle!N12:N14)</f>
        <v>10032.900000000001</v>
      </c>
      <c r="O9" s="12">
        <f>SUM(Mensuelle!O12:O14)</f>
        <v>-3272.2</v>
      </c>
      <c r="P9" s="12">
        <f>SUM(Mensuelle!P12:P14)</f>
        <v>6301.9000000000015</v>
      </c>
    </row>
    <row r="10" spans="1:16" ht="18">
      <c r="A10" s="58" t="s">
        <v>65</v>
      </c>
      <c r="B10" s="12">
        <f>SUM(Mensuelle!B15:B17)</f>
        <v>11169</v>
      </c>
      <c r="C10" s="12">
        <f>SUM(Mensuelle!C15:C17)</f>
        <v>3960.5999999999995</v>
      </c>
      <c r="D10" s="12">
        <f>SUM(Mensuelle!D15:D17)</f>
        <v>-3955.3</v>
      </c>
      <c r="E10" s="12">
        <f>SUM(Mensuelle!E15:E17)</f>
        <v>0</v>
      </c>
      <c r="F10" s="12">
        <f>SUM(Mensuelle!F15:F17)</f>
        <v>-247.50000000000006</v>
      </c>
      <c r="G10" s="12">
        <f>SUM(Mensuelle!G15:G17)</f>
        <v>-242.1999999999996</v>
      </c>
      <c r="H10" s="12">
        <f>SUM(Mensuelle!H15:H17)</f>
        <v>1172.3</v>
      </c>
      <c r="I10" s="12">
        <f>SUM(Mensuelle!I15:I17)</f>
        <v>363</v>
      </c>
      <c r="J10" s="12">
        <f>SUM(Mensuelle!J15:J17)</f>
        <v>0</v>
      </c>
      <c r="K10" s="12">
        <f>SUM(Mensuelle!K15:K17)</f>
        <v>0</v>
      </c>
      <c r="L10" s="12">
        <f>SUM(Mensuelle!L15:L17)</f>
        <v>0</v>
      </c>
      <c r="M10" s="12">
        <f>SUM(Mensuelle!M15:M17)</f>
        <v>1535.3</v>
      </c>
      <c r="N10" s="12">
        <f>SUM(Mensuelle!N15:N17)</f>
        <v>1293.1000000000004</v>
      </c>
      <c r="O10" s="12">
        <f>SUM(Mensuelle!O15:O17)</f>
        <v>1633.699999999999</v>
      </c>
      <c r="P10" s="12">
        <f>SUM(Mensuelle!P15:P17)</f>
        <v>14095.8</v>
      </c>
    </row>
    <row r="11" spans="1:16" ht="18">
      <c r="A11" s="58" t="s">
        <v>66</v>
      </c>
      <c r="B11" s="12">
        <f>SUM(Mensuelle!B18:B20)</f>
        <v>3776.5</v>
      </c>
      <c r="C11" s="12">
        <f>SUM(Mensuelle!C18:C20)</f>
        <v>-4272.4</v>
      </c>
      <c r="D11" s="12">
        <f>SUM(Mensuelle!D18:D20)</f>
        <v>6114.3</v>
      </c>
      <c r="E11" s="12">
        <f>SUM(Mensuelle!E18:E20)</f>
        <v>0</v>
      </c>
      <c r="F11" s="12">
        <f>SUM(Mensuelle!F18:F20)</f>
        <v>1030.3000000000002</v>
      </c>
      <c r="G11" s="12">
        <f>SUM(Mensuelle!G18:G20)</f>
        <v>2872.200000000002</v>
      </c>
      <c r="H11" s="12">
        <f>SUM(Mensuelle!H18:H20)</f>
        <v>-1347</v>
      </c>
      <c r="I11" s="12">
        <f>SUM(Mensuelle!I18:I20)</f>
        <v>-1516.1</v>
      </c>
      <c r="J11" s="12">
        <f>SUM(Mensuelle!J18:J20)</f>
        <v>0</v>
      </c>
      <c r="K11" s="12">
        <f>SUM(Mensuelle!K18:K20)</f>
        <v>-100</v>
      </c>
      <c r="L11" s="12">
        <f>SUM(Mensuelle!L18:L20)</f>
        <v>-100</v>
      </c>
      <c r="M11" s="12">
        <f>SUM(Mensuelle!M18:M20)</f>
        <v>-2963.1</v>
      </c>
      <c r="N11" s="12">
        <f>SUM(Mensuelle!N18:N20)</f>
        <v>-90.89999999999827</v>
      </c>
      <c r="O11" s="12">
        <f>SUM(Mensuelle!O18:O20)</f>
        <v>11811.099999999995</v>
      </c>
      <c r="P11" s="12">
        <f>SUM(Mensuelle!P18:P20)</f>
        <v>15496.699999999997</v>
      </c>
    </row>
    <row r="12" spans="1:16" ht="18">
      <c r="A12" s="58" t="s">
        <v>67</v>
      </c>
      <c r="B12" s="12">
        <f>SUM(Mensuelle!B21:B23)</f>
        <v>1079.4</v>
      </c>
      <c r="C12" s="12">
        <f>SUM(Mensuelle!C21:C23)</f>
        <v>9216.399999999998</v>
      </c>
      <c r="D12" s="12">
        <f>SUM(Mensuelle!D21:D23)</f>
        <v>-4747.9</v>
      </c>
      <c r="E12" s="12">
        <f>SUM(Mensuelle!E21:E23)</f>
        <v>0</v>
      </c>
      <c r="F12" s="12">
        <f>SUM(Mensuelle!F21:F23)</f>
        <v>-1024.6000000000001</v>
      </c>
      <c r="G12" s="12">
        <f>SUM(Mensuelle!G21:G23)</f>
        <v>3443.899999999998</v>
      </c>
      <c r="H12" s="12">
        <f>SUM(Mensuelle!H21:H23)</f>
        <v>-456.6</v>
      </c>
      <c r="I12" s="12">
        <f>SUM(Mensuelle!I21:I23)</f>
        <v>-410.20000000000005</v>
      </c>
      <c r="J12" s="12">
        <f>SUM(Mensuelle!J21:J23)</f>
        <v>0</v>
      </c>
      <c r="K12" s="12">
        <f>SUM(Mensuelle!K21:K23)</f>
        <v>-2919.1</v>
      </c>
      <c r="L12" s="12">
        <f>SUM(Mensuelle!L21:L23)</f>
        <v>-2919.1</v>
      </c>
      <c r="M12" s="12">
        <f>SUM(Mensuelle!M21:M23)</f>
        <v>-3785.900000000001</v>
      </c>
      <c r="N12" s="12">
        <f>SUM(Mensuelle!N21:N23)</f>
        <v>-342.00000000000364</v>
      </c>
      <c r="O12" s="12">
        <f>SUM(Mensuelle!O21:O23)</f>
        <v>19512.800000000003</v>
      </c>
      <c r="P12" s="12">
        <f>SUM(Mensuelle!P21:P23)</f>
        <v>20250.199999999997</v>
      </c>
    </row>
    <row r="13" spans="1:16" ht="18">
      <c r="A13" s="58" t="s">
        <v>68</v>
      </c>
      <c r="B13" s="12">
        <f>SUM(Mensuelle!B24:B26)</f>
        <v>6308.9</v>
      </c>
      <c r="C13" s="12">
        <f>SUM(Mensuelle!C24:C26)</f>
        <v>10160.1</v>
      </c>
      <c r="D13" s="12">
        <f>SUM(Mensuelle!D24:D26)</f>
        <v>-511.7999999999997</v>
      </c>
      <c r="E13" s="12">
        <f>SUM(Mensuelle!E24:E26)</f>
        <v>0</v>
      </c>
      <c r="F13" s="12">
        <f>SUM(Mensuelle!F24:F26)</f>
        <v>1486.4</v>
      </c>
      <c r="G13" s="12">
        <f>SUM(Mensuelle!G24:G26)</f>
        <v>11134.699999999999</v>
      </c>
      <c r="H13" s="12">
        <f>SUM(Mensuelle!H24:H26)</f>
        <v>119.39999999999999</v>
      </c>
      <c r="I13" s="12">
        <f>SUM(Mensuelle!I24:I26)</f>
        <v>-1850.8000000000002</v>
      </c>
      <c r="J13" s="12">
        <f>SUM(Mensuelle!J24:J26)</f>
        <v>0</v>
      </c>
      <c r="K13" s="12">
        <f>SUM(Mensuelle!K24:K26)</f>
        <v>4271.7</v>
      </c>
      <c r="L13" s="12">
        <f>SUM(Mensuelle!L24:L26)</f>
        <v>4271.7</v>
      </c>
      <c r="M13" s="12">
        <f>SUM(Mensuelle!M24:M26)</f>
        <v>2540.2999999999997</v>
      </c>
      <c r="N13" s="12">
        <f>SUM(Mensuelle!N24:N26)</f>
        <v>13675</v>
      </c>
      <c r="O13" s="12">
        <f>SUM(Mensuelle!O24:O26)</f>
        <v>-9541.800000000007</v>
      </c>
      <c r="P13" s="12">
        <f>SUM(Mensuelle!P24:P26)</f>
        <v>10442.099999999995</v>
      </c>
    </row>
    <row r="14" spans="1:16" ht="18">
      <c r="A14" s="58" t="s">
        <v>69</v>
      </c>
      <c r="B14" s="12">
        <f>SUM(Mensuelle!B27:B29)</f>
        <v>5211</v>
      </c>
      <c r="C14" s="12">
        <f>SUM(Mensuelle!C27:C29)</f>
        <v>19214.8</v>
      </c>
      <c r="D14" s="12">
        <f>SUM(Mensuelle!D27:D29)</f>
        <v>-7961</v>
      </c>
      <c r="E14" s="12">
        <f>SUM(Mensuelle!E27:E29)</f>
        <v>0</v>
      </c>
      <c r="F14" s="12">
        <f>SUM(Mensuelle!F27:F29)</f>
        <v>-1258.1000000000004</v>
      </c>
      <c r="G14" s="12">
        <f>SUM(Mensuelle!G27:G29)</f>
        <v>9995.699999999997</v>
      </c>
      <c r="H14" s="12">
        <f>SUM(Mensuelle!H27:H29)</f>
        <v>198.8</v>
      </c>
      <c r="I14" s="12">
        <f>SUM(Mensuelle!I27:I29)</f>
        <v>-1747</v>
      </c>
      <c r="J14" s="12">
        <f>SUM(Mensuelle!J27:J29)</f>
        <v>0</v>
      </c>
      <c r="K14" s="12">
        <f>SUM(Mensuelle!K27:K29)</f>
        <v>12234.5</v>
      </c>
      <c r="L14" s="12">
        <f>SUM(Mensuelle!L27:L29)</f>
        <v>12234.5</v>
      </c>
      <c r="M14" s="12">
        <f>SUM(Mensuelle!M27:M29)</f>
        <v>10686.3</v>
      </c>
      <c r="N14" s="12">
        <f>SUM(Mensuelle!N27:N29)</f>
        <v>20681.999999999996</v>
      </c>
      <c r="O14" s="12">
        <f>SUM(Mensuelle!O27:O29)</f>
        <v>946.8999999999996</v>
      </c>
      <c r="P14" s="12">
        <f>SUM(Mensuelle!P27:P29)</f>
        <v>26839.899999999994</v>
      </c>
    </row>
    <row r="15" spans="1:16" ht="18">
      <c r="A15" s="58" t="s">
        <v>70</v>
      </c>
      <c r="B15" s="12">
        <f>SUM(Mensuelle!B30:B32)</f>
        <v>2291.8999999999996</v>
      </c>
      <c r="C15" s="12">
        <f>SUM(Mensuelle!C30:C32)</f>
        <v>19939.4</v>
      </c>
      <c r="D15" s="12">
        <f>SUM(Mensuelle!D30:D32)</f>
        <v>5567</v>
      </c>
      <c r="E15" s="12">
        <f>SUM(Mensuelle!E30:E32)</f>
        <v>0</v>
      </c>
      <c r="F15" s="12">
        <f>SUM(Mensuelle!F30:F32)</f>
        <v>1066.2000000000003</v>
      </c>
      <c r="G15" s="12">
        <f>SUM(Mensuelle!G30:G32)</f>
        <v>26572.6</v>
      </c>
      <c r="H15" s="12">
        <f>SUM(Mensuelle!H30:H32)</f>
        <v>0</v>
      </c>
      <c r="I15" s="12">
        <f>SUM(Mensuelle!I30:I32)</f>
        <v>-249.2</v>
      </c>
      <c r="J15" s="12">
        <f>SUM(Mensuelle!J30:J32)</f>
        <v>0</v>
      </c>
      <c r="K15" s="12">
        <f>SUM(Mensuelle!K30:K32)</f>
        <v>-19446.1</v>
      </c>
      <c r="L15" s="12">
        <f>SUM(Mensuelle!L30:L32)</f>
        <v>-19446.1</v>
      </c>
      <c r="M15" s="12">
        <f>SUM(Mensuelle!M30:M32)</f>
        <v>-19695.300000000003</v>
      </c>
      <c r="N15" s="12">
        <f>SUM(Mensuelle!N30:N32)</f>
        <v>6877.299999999996</v>
      </c>
      <c r="O15" s="12">
        <f>SUM(Mensuelle!O30:O32)</f>
        <v>-39027.70000000001</v>
      </c>
      <c r="P15" s="12">
        <f>SUM(Mensuelle!P30:P32)</f>
        <v>-29858.500000000015</v>
      </c>
    </row>
    <row r="16" spans="1:16" ht="18">
      <c r="A16" s="58" t="s">
        <v>71</v>
      </c>
      <c r="B16" s="12">
        <f>SUM(Mensuelle!B33:B35)</f>
        <v>20152.4</v>
      </c>
      <c r="C16" s="12">
        <f>SUM(Mensuelle!C33:C35)</f>
        <v>-41568.2</v>
      </c>
      <c r="D16" s="12">
        <f>SUM(Mensuelle!D33:D35)</f>
        <v>19546.1</v>
      </c>
      <c r="E16" s="12">
        <f>SUM(Mensuelle!E33:E35)</f>
        <v>0</v>
      </c>
      <c r="F16" s="12">
        <f>SUM(Mensuelle!F33:F35)</f>
        <v>-51.10000000000001</v>
      </c>
      <c r="G16" s="12">
        <f>SUM(Mensuelle!G33:G35)</f>
        <v>-22073.199999999997</v>
      </c>
      <c r="H16" s="12">
        <f>SUM(Mensuelle!H33:H35)</f>
        <v>-24.5</v>
      </c>
      <c r="I16" s="12">
        <f>SUM(Mensuelle!I33:I35)</f>
        <v>-3267.7</v>
      </c>
      <c r="J16" s="12">
        <f>SUM(Mensuelle!J33:J35)</f>
        <v>0</v>
      </c>
      <c r="K16" s="12">
        <f>SUM(Mensuelle!K33:K35)</f>
        <v>5867.599999999999</v>
      </c>
      <c r="L16" s="12">
        <f>SUM(Mensuelle!L33:L35)</f>
        <v>5867.599999999999</v>
      </c>
      <c r="M16" s="12">
        <f>SUM(Mensuelle!M33:M35)</f>
        <v>2575.4000000000015</v>
      </c>
      <c r="N16" s="12">
        <f>SUM(Mensuelle!N33:N35)</f>
        <v>-19497.799999999996</v>
      </c>
      <c r="O16" s="12">
        <f>SUM(Mensuelle!O33:O35)</f>
        <v>15411.090000000002</v>
      </c>
      <c r="P16" s="12">
        <f>SUM(Mensuelle!P33:P35)</f>
        <v>16065.690000000008</v>
      </c>
    </row>
    <row r="17" spans="1:16" ht="18">
      <c r="A17" s="58" t="s">
        <v>72</v>
      </c>
      <c r="B17" s="12">
        <f>SUM(Mensuelle!B36:B38)</f>
        <v>12458.3</v>
      </c>
      <c r="C17" s="12">
        <f>SUM(Mensuelle!C36:C38)</f>
        <v>21348.7</v>
      </c>
      <c r="D17" s="12">
        <f>SUM(Mensuelle!D36:D38)</f>
        <v>14447.6</v>
      </c>
      <c r="E17" s="12">
        <f>SUM(Mensuelle!E36:E38)</f>
        <v>0</v>
      </c>
      <c r="F17" s="12">
        <f>SUM(Mensuelle!F36:F38)</f>
        <v>1457.4</v>
      </c>
      <c r="G17" s="12">
        <f>SUM(Mensuelle!G36:G38)</f>
        <v>37253.7</v>
      </c>
      <c r="H17" s="12">
        <f>SUM(Mensuelle!H36:H38)</f>
        <v>0</v>
      </c>
      <c r="I17" s="12">
        <f>SUM(Mensuelle!I36:I38)</f>
        <v>3620.2</v>
      </c>
      <c r="J17" s="12">
        <f>SUM(Mensuelle!J36:J38)</f>
        <v>0</v>
      </c>
      <c r="K17" s="12">
        <f>SUM(Mensuelle!K36:K38)</f>
        <v>11129.7</v>
      </c>
      <c r="L17" s="12">
        <f>SUM(Mensuelle!L36:L38)</f>
        <v>11129.7</v>
      </c>
      <c r="M17" s="12">
        <f>SUM(Mensuelle!M36:M38)</f>
        <v>14749.9</v>
      </c>
      <c r="N17" s="12">
        <f>SUM(Mensuelle!N36:N38)</f>
        <v>52003.6</v>
      </c>
      <c r="O17" s="12">
        <f>SUM(Mensuelle!O36:O38)</f>
        <v>-42896.799999999996</v>
      </c>
      <c r="P17" s="12">
        <f>SUM(Mensuelle!P36:P38)</f>
        <v>21565.100000000006</v>
      </c>
    </row>
    <row r="18" spans="1:16" ht="18">
      <c r="A18" s="58" t="s">
        <v>73</v>
      </c>
      <c r="B18" s="12">
        <f>SUM(Mensuelle!B39:B41)</f>
        <v>21989.399999999998</v>
      </c>
      <c r="C18" s="12">
        <f>SUM(Mensuelle!C39:C41)</f>
        <v>5675.099999999999</v>
      </c>
      <c r="D18" s="12">
        <f>SUM(Mensuelle!D39:D41)</f>
        <v>-11588.399999999998</v>
      </c>
      <c r="E18" s="12">
        <f>SUM(Mensuelle!E39:E41)</f>
        <v>0</v>
      </c>
      <c r="F18" s="12">
        <f>SUM(Mensuelle!F39:F41)</f>
        <v>-1067.1</v>
      </c>
      <c r="G18" s="12">
        <f>SUM(Mensuelle!G39:G41)</f>
        <v>-6980.399999999999</v>
      </c>
      <c r="H18" s="12">
        <f>SUM(Mensuelle!H39:H41)</f>
        <v>0</v>
      </c>
      <c r="I18" s="12">
        <f>SUM(Mensuelle!I39:I41)</f>
        <v>3591.2000000000003</v>
      </c>
      <c r="J18" s="12">
        <f>SUM(Mensuelle!J39:J41)</f>
        <v>0</v>
      </c>
      <c r="K18" s="12">
        <f>SUM(Mensuelle!K39:K41)</f>
        <v>6686.800000000001</v>
      </c>
      <c r="L18" s="12">
        <f>SUM(Mensuelle!L39:L41)</f>
        <v>6686.800000000001</v>
      </c>
      <c r="M18" s="12">
        <f>SUM(Mensuelle!M39:M41)</f>
        <v>10278.000000000002</v>
      </c>
      <c r="N18" s="12">
        <f>SUM(Mensuelle!N39:N41)</f>
        <v>3297.600000000002</v>
      </c>
      <c r="O18" s="12">
        <f>SUM(Mensuelle!O39:O41)</f>
        <v>-8578.900000000005</v>
      </c>
      <c r="P18" s="12">
        <f>SUM(Mensuelle!P39:P41)</f>
        <v>16708.099999999995</v>
      </c>
    </row>
    <row r="19" spans="1:16" ht="18">
      <c r="A19" s="58" t="s">
        <v>74</v>
      </c>
      <c r="B19" s="12">
        <f>SUM(Mensuelle!B42:B44)</f>
        <v>-45267.4</v>
      </c>
      <c r="C19" s="12">
        <f>SUM(Mensuelle!C42:C44)</f>
        <v>-12796.3</v>
      </c>
      <c r="D19" s="12">
        <f>SUM(Mensuelle!D42:D44)</f>
        <v>-1769.500000000001</v>
      </c>
      <c r="E19" s="12">
        <f>SUM(Mensuelle!E42:E44)</f>
        <v>0</v>
      </c>
      <c r="F19" s="12">
        <f>SUM(Mensuelle!F42:F44)</f>
        <v>1163.3</v>
      </c>
      <c r="G19" s="12">
        <f>SUM(Mensuelle!G42:G44)</f>
        <v>-13402.500000000007</v>
      </c>
      <c r="H19" s="12">
        <f>SUM(Mensuelle!H42:H44)</f>
        <v>-293.7</v>
      </c>
      <c r="I19" s="12">
        <f>SUM(Mensuelle!I42:I44)</f>
        <v>2416.7000000000003</v>
      </c>
      <c r="J19" s="12">
        <f>SUM(Mensuelle!J42:J44)</f>
        <v>0</v>
      </c>
      <c r="K19" s="12">
        <f>SUM(Mensuelle!K42:K44)</f>
        <v>-19681.899999999998</v>
      </c>
      <c r="L19" s="12">
        <f>SUM(Mensuelle!L42:L44)</f>
        <v>-19681.899999999998</v>
      </c>
      <c r="M19" s="12">
        <f>SUM(Mensuelle!M42:M44)</f>
        <v>-17558.899999999998</v>
      </c>
      <c r="N19" s="12">
        <f>SUM(Mensuelle!N42:N44)</f>
        <v>-30961.4</v>
      </c>
      <c r="O19" s="12">
        <f>SUM(Mensuelle!O42:O44)</f>
        <v>48381.3</v>
      </c>
      <c r="P19" s="12">
        <f>SUM(Mensuelle!P42:P44)</f>
        <v>-27847.499999999993</v>
      </c>
    </row>
    <row r="20" spans="1:16" ht="18">
      <c r="A20" s="58" t="s">
        <v>75</v>
      </c>
      <c r="B20" s="12">
        <f>SUM(Mensuelle!B45:B47)</f>
        <v>39196.5</v>
      </c>
      <c r="C20" s="12">
        <f>SUM(Mensuelle!C45:C47)</f>
        <v>-9585.599999999999</v>
      </c>
      <c r="D20" s="12">
        <f>SUM(Mensuelle!D45:D47)</f>
        <v>19896.8</v>
      </c>
      <c r="E20" s="12">
        <f>SUM(Mensuelle!E45:E47)</f>
        <v>0</v>
      </c>
      <c r="F20" s="12">
        <f>SUM(Mensuelle!F45:F47)</f>
        <v>-403.3</v>
      </c>
      <c r="G20" s="12">
        <f>SUM(Mensuelle!G45:G47)</f>
        <v>9907.900000000001</v>
      </c>
      <c r="H20" s="12">
        <f>SUM(Mensuelle!H45:H47)</f>
        <v>506.8</v>
      </c>
      <c r="I20" s="12">
        <f>SUM(Mensuelle!I45:I47)</f>
        <v>10273.7</v>
      </c>
      <c r="J20" s="12">
        <f>SUM(Mensuelle!J45:J47)</f>
        <v>0</v>
      </c>
      <c r="K20" s="12">
        <f>SUM(Mensuelle!K45:K47)</f>
        <v>15524.3</v>
      </c>
      <c r="L20" s="12">
        <f>SUM(Mensuelle!L45:L47)</f>
        <v>15524.3</v>
      </c>
      <c r="M20" s="12">
        <f>SUM(Mensuelle!M45:M47)</f>
        <v>26304.8</v>
      </c>
      <c r="N20" s="12">
        <f>SUM(Mensuelle!N45:N47)</f>
        <v>36212.7</v>
      </c>
      <c r="O20" s="12">
        <f>SUM(Mensuelle!O45:O47)</f>
        <v>-69228.79999999999</v>
      </c>
      <c r="P20" s="12">
        <f>SUM(Mensuelle!P45:P47)</f>
        <v>6180.400000000009</v>
      </c>
    </row>
    <row r="21" spans="1:16" ht="18">
      <c r="A21" s="58" t="s">
        <v>76</v>
      </c>
      <c r="B21" s="12">
        <f>SUM(Mensuelle!B48:B50)</f>
        <v>344</v>
      </c>
      <c r="C21" s="12">
        <f>SUM(Mensuelle!C48:C50)</f>
        <v>18530.100000000002</v>
      </c>
      <c r="D21" s="12">
        <f>SUM(Mensuelle!D48:D50)</f>
        <v>-4521.099999999999</v>
      </c>
      <c r="E21" s="12">
        <f>SUM(Mensuelle!E48:E50)</f>
        <v>0</v>
      </c>
      <c r="F21" s="12">
        <f>SUM(Mensuelle!F48:F50)</f>
        <v>2039.5000000000005</v>
      </c>
      <c r="G21" s="12">
        <f>SUM(Mensuelle!G48:G50)</f>
        <v>16048.5</v>
      </c>
      <c r="H21" s="12">
        <f>SUM(Mensuelle!H48:H50)</f>
        <v>0</v>
      </c>
      <c r="I21" s="12">
        <f>SUM(Mensuelle!I48:I50)</f>
        <v>2800</v>
      </c>
      <c r="J21" s="12">
        <f>SUM(Mensuelle!J48:J50)</f>
        <v>0</v>
      </c>
      <c r="K21" s="12">
        <f>SUM(Mensuelle!K48:K50)</f>
        <v>11861.1</v>
      </c>
      <c r="L21" s="12">
        <f>SUM(Mensuelle!L48:L50)</f>
        <v>11861.1</v>
      </c>
      <c r="M21" s="12">
        <f>SUM(Mensuelle!M48:M50)</f>
        <v>14661.1</v>
      </c>
      <c r="N21" s="12">
        <f>SUM(Mensuelle!N48:N50)</f>
        <v>30709.600000000002</v>
      </c>
      <c r="O21" s="12">
        <f>SUM(Mensuelle!O48:O50)</f>
        <v>-3679.899999999998</v>
      </c>
      <c r="P21" s="12">
        <f>SUM(Mensuelle!P48:P50)</f>
        <v>27373.700000000004</v>
      </c>
    </row>
    <row r="22" spans="1:16" ht="18">
      <c r="A22" s="58" t="s">
        <v>77</v>
      </c>
      <c r="B22" s="12">
        <f>SUM(Mensuelle!B51:B53)</f>
        <v>-1204.4</v>
      </c>
      <c r="C22" s="12">
        <f>SUM(Mensuelle!C51:C53)</f>
        <v>-11587.1</v>
      </c>
      <c r="D22" s="12">
        <f>SUM(Mensuelle!D51:D53)</f>
        <v>-342.90000000000146</v>
      </c>
      <c r="E22" s="12">
        <f>SUM(Mensuelle!E51:E53)</f>
        <v>0</v>
      </c>
      <c r="F22" s="12">
        <f>SUM(Mensuelle!F51:F53)</f>
        <v>170.0999999999999</v>
      </c>
      <c r="G22" s="12">
        <f>SUM(Mensuelle!G51:G53)</f>
        <v>-11759.9</v>
      </c>
      <c r="H22" s="12">
        <f>SUM(Mensuelle!H51:H53)</f>
        <v>327</v>
      </c>
      <c r="I22" s="12">
        <f>SUM(Mensuelle!I51:I53)</f>
        <v>-40</v>
      </c>
      <c r="J22" s="12">
        <f>SUM(Mensuelle!J51:J53)</f>
        <v>0</v>
      </c>
      <c r="K22" s="12">
        <f>SUM(Mensuelle!K51:K53)</f>
        <v>23482.4</v>
      </c>
      <c r="L22" s="12">
        <f>SUM(Mensuelle!L51:L53)</f>
        <v>23482.4</v>
      </c>
      <c r="M22" s="12">
        <f>SUM(Mensuelle!M51:M53)</f>
        <v>23769.4</v>
      </c>
      <c r="N22" s="12">
        <f>SUM(Mensuelle!N51:N53)</f>
        <v>12009.5</v>
      </c>
      <c r="O22" s="12">
        <f>SUM(Mensuelle!O51:O53)</f>
        <v>-1159.6999999999935</v>
      </c>
      <c r="P22" s="12">
        <f>SUM(Mensuelle!P51:P53)</f>
        <v>9645.400000000009</v>
      </c>
    </row>
    <row r="23" spans="1:16" ht="18">
      <c r="A23" s="58" t="s">
        <v>78</v>
      </c>
      <c r="B23" s="14">
        <f>SUM(Mensuelle!B54:B56)</f>
        <v>10190.1</v>
      </c>
      <c r="C23" s="14">
        <f>SUM(Mensuelle!C54:C56)</f>
        <v>-9069.100000000002</v>
      </c>
      <c r="D23" s="14">
        <f>SUM(Mensuelle!D54:D56)</f>
        <v>13160.7</v>
      </c>
      <c r="E23" s="14">
        <f>SUM(Mensuelle!E54:E56)</f>
        <v>0</v>
      </c>
      <c r="F23" s="14">
        <f>SUM(Mensuelle!F54:F56)</f>
        <v>0</v>
      </c>
      <c r="G23" s="14">
        <f>SUM(Mensuelle!G54:G56)</f>
        <v>4091.600000000002</v>
      </c>
      <c r="H23" s="14">
        <f>SUM(Mensuelle!H54:H56)</f>
        <v>0</v>
      </c>
      <c r="I23" s="14">
        <f>SUM(Mensuelle!I54:I56)</f>
        <v>-760</v>
      </c>
      <c r="J23" s="14">
        <f>SUM(Mensuelle!J54:J56)</f>
        <v>0</v>
      </c>
      <c r="K23" s="14">
        <f>SUM(Mensuelle!K54:K56)</f>
        <v>-50849.4</v>
      </c>
      <c r="L23" s="14">
        <f>SUM(Mensuelle!L54:L56)</f>
        <v>-50849.4</v>
      </c>
      <c r="M23" s="14">
        <f>SUM(Mensuelle!M54:M56)</f>
        <v>-51609.4</v>
      </c>
      <c r="N23" s="14">
        <f>SUM(Mensuelle!N54:N56)</f>
        <v>-47517.799999999996</v>
      </c>
      <c r="O23" s="14">
        <f>SUM(Mensuelle!O54:O56)</f>
        <v>33069.599999999984</v>
      </c>
      <c r="P23" s="14">
        <f>SUM(Mensuelle!P54:P56)</f>
        <v>-4258.100000000013</v>
      </c>
    </row>
    <row r="24" spans="1:16" ht="18">
      <c r="A24" s="58" t="s">
        <v>79</v>
      </c>
      <c r="B24" s="14">
        <f>SUM(Mensuelle!B57:B59)</f>
        <v>17254</v>
      </c>
      <c r="C24" s="14">
        <f>SUM(Mensuelle!C57:C59)</f>
        <v>-12371.7</v>
      </c>
      <c r="D24" s="14">
        <f>SUM(Mensuelle!D57:D59)</f>
        <v>6327.5</v>
      </c>
      <c r="E24" s="14">
        <f>SUM(Mensuelle!E57:E59)</f>
        <v>0</v>
      </c>
      <c r="F24" s="14">
        <f>SUM(Mensuelle!F57:F59)</f>
        <v>-2311.4</v>
      </c>
      <c r="G24" s="14">
        <f>SUM(Mensuelle!G57:G59)</f>
        <v>-8355.600000000002</v>
      </c>
      <c r="H24" s="14">
        <f>SUM(Mensuelle!H57:H59)</f>
        <v>0</v>
      </c>
      <c r="I24" s="14">
        <f>SUM(Mensuelle!I57:I59)</f>
        <v>-3200</v>
      </c>
      <c r="J24" s="14">
        <f>SUM(Mensuelle!J57:J59)</f>
        <v>0</v>
      </c>
      <c r="K24" s="14">
        <f>SUM(Mensuelle!K57:K59)</f>
        <v>9796.3</v>
      </c>
      <c r="L24" s="14">
        <f>SUM(Mensuelle!L57:L59)</f>
        <v>9796.3</v>
      </c>
      <c r="M24" s="14">
        <f>SUM(Mensuelle!M57:M59)</f>
        <v>6596.3</v>
      </c>
      <c r="N24" s="14">
        <f>SUM(Mensuelle!N57:N59)</f>
        <v>-1759.2999999999993</v>
      </c>
      <c r="O24" s="14">
        <f>SUM(Mensuelle!O57:O59)</f>
        <v>-6812.700000000008</v>
      </c>
      <c r="P24" s="14">
        <f>SUM(Mensuelle!P57:P59)</f>
        <v>8681.999999999993</v>
      </c>
    </row>
    <row r="25" spans="1:16" ht="18">
      <c r="A25" s="58" t="s">
        <v>80</v>
      </c>
      <c r="B25" s="14">
        <f>SUM(Mensuelle!B60:B62)</f>
        <v>32135.4</v>
      </c>
      <c r="C25" s="14">
        <f>SUM(Mensuelle!C60:C62)</f>
        <v>4629.200000000001</v>
      </c>
      <c r="D25" s="14">
        <f>SUM(Mensuelle!D60:D62)</f>
        <v>9424.2</v>
      </c>
      <c r="E25" s="14">
        <f>SUM(Mensuelle!E60:E62)</f>
        <v>0</v>
      </c>
      <c r="F25" s="14">
        <f>SUM(Mensuelle!F60:F62)</f>
        <v>2059.4</v>
      </c>
      <c r="G25" s="14">
        <f>SUM(Mensuelle!G60:G62)</f>
        <v>16112.799999999996</v>
      </c>
      <c r="H25" s="14">
        <f>SUM(Mensuelle!H60:H62)</f>
        <v>0</v>
      </c>
      <c r="I25" s="14">
        <f>SUM(Mensuelle!I60:I62)</f>
        <v>-300</v>
      </c>
      <c r="J25" s="14">
        <f>SUM(Mensuelle!J60:J62)</f>
        <v>0</v>
      </c>
      <c r="K25" s="14">
        <f>SUM(Mensuelle!K60:K62)</f>
        <v>-6227.799999999999</v>
      </c>
      <c r="L25" s="14">
        <f>SUM(Mensuelle!L60:L62)</f>
        <v>-6227.799999999999</v>
      </c>
      <c r="M25" s="14">
        <f>SUM(Mensuelle!M60:M62)</f>
        <v>-6527.799999999999</v>
      </c>
      <c r="N25" s="14">
        <f>SUM(Mensuelle!N60:N62)</f>
        <v>9584.999999999993</v>
      </c>
      <c r="O25" s="14">
        <f>SUM(Mensuelle!O60:O62)</f>
        <v>-9307.798371512177</v>
      </c>
      <c r="P25" s="14">
        <f>SUM(Mensuelle!P60:P62)</f>
        <v>32412.601628487817</v>
      </c>
    </row>
    <row r="26" spans="1:16" ht="18">
      <c r="A26" s="58" t="s">
        <v>81</v>
      </c>
      <c r="B26" s="14">
        <f>SUM(Mensuelle!B63:B65)</f>
        <v>27257.4</v>
      </c>
      <c r="C26" s="14">
        <f>SUM(Mensuelle!C63:C65)</f>
        <v>2788.7999999999993</v>
      </c>
      <c r="D26" s="14">
        <f>SUM(Mensuelle!D63:D65)</f>
        <v>5134.299999999999</v>
      </c>
      <c r="E26" s="14">
        <f>SUM(Mensuelle!E63:E65)</f>
        <v>0</v>
      </c>
      <c r="F26" s="14">
        <f>SUM(Mensuelle!F63:F65)</f>
        <v>-2241.4</v>
      </c>
      <c r="G26" s="14">
        <f>SUM(Mensuelle!G63:G65)</f>
        <v>5681.699999999999</v>
      </c>
      <c r="H26" s="14">
        <f>SUM(Mensuelle!H63:H65)</f>
        <v>0</v>
      </c>
      <c r="I26" s="14">
        <f>SUM(Mensuelle!I63:I65)</f>
        <v>1100</v>
      </c>
      <c r="J26" s="14">
        <f>SUM(Mensuelle!J63:J65)</f>
        <v>0</v>
      </c>
      <c r="K26" s="14">
        <f>SUM(Mensuelle!K63:K65)</f>
        <v>4939.6</v>
      </c>
      <c r="L26" s="14">
        <f>SUM(Mensuelle!L63:L65)</f>
        <v>4939.6</v>
      </c>
      <c r="M26" s="14">
        <f>SUM(Mensuelle!M63:M65)</f>
        <v>6039.599999999999</v>
      </c>
      <c r="N26" s="14">
        <f>SUM(Mensuelle!N63:N65)</f>
        <v>11721.299999999996</v>
      </c>
      <c r="O26" s="14">
        <f>SUM(Mensuelle!O63:O65)</f>
        <v>-20883.48640835895</v>
      </c>
      <c r="P26" s="14">
        <f>SUM(Mensuelle!P63:P65)</f>
        <v>18095.21359164105</v>
      </c>
    </row>
    <row r="27" spans="1:16" ht="18">
      <c r="A27" s="58" t="s">
        <v>82</v>
      </c>
      <c r="B27" s="14">
        <f>SUM(Mensuelle!B66:B68)</f>
        <v>961.6279363390966</v>
      </c>
      <c r="C27" s="14">
        <f>SUM(Mensuelle!C66:C68)</f>
        <v>75237.29999999999</v>
      </c>
      <c r="D27" s="14">
        <f>SUM(Mensuelle!D66:D68)</f>
        <v>-12646.5</v>
      </c>
      <c r="E27" s="14">
        <f>SUM(Mensuelle!E66:E68)</f>
        <v>0</v>
      </c>
      <c r="F27" s="14">
        <f>SUM(Mensuelle!F66:F68)</f>
        <v>5153.2</v>
      </c>
      <c r="G27" s="14">
        <f>SUM(Mensuelle!G66:G68)</f>
        <v>67744</v>
      </c>
      <c r="H27" s="14">
        <f>SUM(Mensuelle!H66:H68)</f>
        <v>0</v>
      </c>
      <c r="I27" s="14">
        <f>SUM(Mensuelle!I66:I68)</f>
        <v>-4800</v>
      </c>
      <c r="J27" s="14">
        <f>SUM(Mensuelle!J66:J68)</f>
        <v>0</v>
      </c>
      <c r="K27" s="14">
        <f>SUM(Mensuelle!K66:K68)</f>
        <v>3304.499999999999</v>
      </c>
      <c r="L27" s="14">
        <f>SUM(Mensuelle!L66:L68)</f>
        <v>3304.499999999999</v>
      </c>
      <c r="M27" s="14">
        <f>SUM(Mensuelle!M66:M68)</f>
        <v>-1495.5</v>
      </c>
      <c r="N27" s="14">
        <f>SUM(Mensuelle!N66:N68)</f>
        <v>66248.5</v>
      </c>
      <c r="O27" s="14">
        <f>SUM(Mensuelle!O66:O68)</f>
        <v>-160.0836773209503</v>
      </c>
      <c r="P27" s="14">
        <f>SUM(Mensuelle!P66:P68)</f>
        <v>67050.04425901813</v>
      </c>
    </row>
    <row r="28" spans="1:16" ht="18">
      <c r="A28" s="58" t="s">
        <v>83</v>
      </c>
      <c r="B28" s="21">
        <f>SUM(Mensuelle!B69:B71)</f>
        <v>14086.180310928681</v>
      </c>
      <c r="C28" s="21">
        <f>SUM(Mensuelle!C69:C71)</f>
        <v>-40151.8</v>
      </c>
      <c r="D28" s="21">
        <f>SUM(Mensuelle!D69:D71)</f>
        <v>11523.400000000001</v>
      </c>
      <c r="E28" s="21">
        <f>SUM(Mensuelle!E69:E71)</f>
        <v>0</v>
      </c>
      <c r="F28" s="21">
        <f>SUM(Mensuelle!F69:F71)</f>
        <v>-2516.3</v>
      </c>
      <c r="G28" s="21">
        <f>SUM(Mensuelle!G69:G71)</f>
        <v>-31144.699999999997</v>
      </c>
      <c r="H28" s="21">
        <f>SUM(Mensuelle!H69:H71)</f>
        <v>0</v>
      </c>
      <c r="I28" s="21">
        <f>SUM(Mensuelle!I69:I71)</f>
        <v>-3400</v>
      </c>
      <c r="J28" s="21">
        <f>SUM(Mensuelle!J69:J71)</f>
        <v>0</v>
      </c>
      <c r="K28" s="21">
        <f>SUM(Mensuelle!K69:K71)</f>
        <v>-9311</v>
      </c>
      <c r="L28" s="21">
        <f>SUM(Mensuelle!L69:L71)</f>
        <v>-9311.038999999982</v>
      </c>
      <c r="M28" s="21">
        <f>SUM(Mensuelle!M69:M71)</f>
        <v>-12711.038999999982</v>
      </c>
      <c r="N28" s="21">
        <f>SUM(Mensuelle!N69:N71)</f>
        <v>-43855.738999999994</v>
      </c>
      <c r="O28" s="21">
        <f>SUM(Mensuelle!O69:O71)</f>
        <v>-11789.676310928708</v>
      </c>
      <c r="P28" s="21">
        <f>SUM(Mensuelle!P69:P71)</f>
        <v>-41559.235000000015</v>
      </c>
    </row>
    <row r="29" spans="1:16" ht="18">
      <c r="A29" s="58" t="s">
        <v>84</v>
      </c>
      <c r="B29" s="21">
        <f>SUM(Mensuelle!B72:B74)</f>
        <v>6038.2</v>
      </c>
      <c r="C29" s="21">
        <f>SUM(Mensuelle!C72:C74)</f>
        <v>19266.800000000014</v>
      </c>
      <c r="D29" s="21">
        <f>SUM(Mensuelle!D72:D74)</f>
        <v>-1865.999999999999</v>
      </c>
      <c r="E29" s="21">
        <f>SUM(Mensuelle!E72:E74)</f>
        <v>0</v>
      </c>
      <c r="F29" s="21">
        <f>SUM(Mensuelle!F72:F74)</f>
        <v>1354.1999999999998</v>
      </c>
      <c r="G29" s="21">
        <f>SUM(Mensuelle!G72:G74)</f>
        <v>18755.000000000015</v>
      </c>
      <c r="H29" s="21">
        <f>SUM(Mensuelle!H72:H74)</f>
        <v>0</v>
      </c>
      <c r="I29" s="21">
        <f>SUM(Mensuelle!I72:I74)</f>
        <v>7200</v>
      </c>
      <c r="J29" s="21">
        <f>SUM(Mensuelle!J72:J74)</f>
        <v>0</v>
      </c>
      <c r="K29" s="21">
        <f>SUM(Mensuelle!K72:K74)</f>
        <v>25469.741999999977</v>
      </c>
      <c r="L29" s="21">
        <f>SUM(Mensuelle!L72:L74)</f>
        <v>25469.74899999997</v>
      </c>
      <c r="M29" s="21">
        <f>SUM(Mensuelle!M72:M74)</f>
        <v>32669.74899999997</v>
      </c>
      <c r="N29" s="21">
        <f>SUM(Mensuelle!N72:N74)</f>
        <v>51424.74899999999</v>
      </c>
      <c r="O29" s="21">
        <f>SUM(Mensuelle!O72:O74)</f>
        <v>-7640.599999999994</v>
      </c>
      <c r="P29" s="21">
        <f>SUM(Mensuelle!P72:P74)</f>
        <v>49822.348999999995</v>
      </c>
    </row>
    <row r="30" spans="1:16" ht="18">
      <c r="A30" s="58" t="s">
        <v>85</v>
      </c>
      <c r="B30" s="21">
        <f>SUM(Mensuelle!B75:B77)</f>
        <v>15165.599999999999</v>
      </c>
      <c r="C30" s="21">
        <f>SUM(Mensuelle!C75:C77)</f>
        <v>21566.6</v>
      </c>
      <c r="D30" s="21">
        <f>SUM(Mensuelle!D75:D77)</f>
        <v>20314.8</v>
      </c>
      <c r="E30" s="21">
        <f>SUM(Mensuelle!E75:E77)</f>
        <v>0</v>
      </c>
      <c r="F30" s="21">
        <f>SUM(Mensuelle!F75:F77)</f>
        <v>-36.30000000000007</v>
      </c>
      <c r="G30" s="21">
        <f>SUM(Mensuelle!G75:G77)</f>
        <v>41845.09999999999</v>
      </c>
      <c r="H30" s="21">
        <f>SUM(Mensuelle!H75:H77)</f>
        <v>0</v>
      </c>
      <c r="I30" s="21">
        <f>SUM(Mensuelle!I75:I77)</f>
        <v>2600</v>
      </c>
      <c r="J30" s="21">
        <f>SUM(Mensuelle!J75:J77)</f>
        <v>0</v>
      </c>
      <c r="K30" s="21">
        <f>SUM(Mensuelle!K75:K77)</f>
        <v>-4538.334999999986</v>
      </c>
      <c r="L30" s="21">
        <f>SUM(Mensuelle!L75:L77)</f>
        <v>-4538.323999999993</v>
      </c>
      <c r="M30" s="21">
        <f>SUM(Mensuelle!M75:M77)</f>
        <v>-1938.3239999999932</v>
      </c>
      <c r="N30" s="21">
        <f>SUM(Mensuelle!N75:N77)</f>
        <v>39906.776</v>
      </c>
      <c r="O30" s="21">
        <f>SUM(Mensuelle!O75:O77)</f>
        <v>-10661.561000000003</v>
      </c>
      <c r="P30" s="21">
        <f>SUM(Mensuelle!P75:P77)</f>
        <v>44410.814999999995</v>
      </c>
    </row>
    <row r="31" spans="1:16" ht="18">
      <c r="A31" s="58" t="s">
        <v>86</v>
      </c>
      <c r="B31" s="21">
        <f>SUM(Mensuelle!B78:B80)</f>
        <v>54468.81968907132</v>
      </c>
      <c r="C31" s="21">
        <f>SUM(Mensuelle!C78:C80)</f>
        <v>-8442.900000000003</v>
      </c>
      <c r="D31" s="21">
        <f>SUM(Mensuelle!D78:D80)</f>
        <v>7873.197533000004</v>
      </c>
      <c r="E31" s="21">
        <f>SUM(Mensuelle!E78:E80)</f>
        <v>-497.3</v>
      </c>
      <c r="F31" s="21">
        <f>SUM(Mensuelle!F78:F80)</f>
        <v>4599.299999999999</v>
      </c>
      <c r="G31" s="21">
        <f>SUM(Mensuelle!G78:G80)</f>
        <v>3532.297533000001</v>
      </c>
      <c r="H31" s="21">
        <f>SUM(Mensuelle!H78:H80)</f>
        <v>0</v>
      </c>
      <c r="I31" s="21">
        <f>SUM(Mensuelle!I78:I80)</f>
        <v>-233.29999999999927</v>
      </c>
      <c r="J31" s="21">
        <f>SUM(Mensuelle!J78:J80)</f>
        <v>0</v>
      </c>
      <c r="K31" s="21">
        <f>SUM(Mensuelle!K78:K80)</f>
        <v>-11620.406999999988</v>
      </c>
      <c r="L31" s="21">
        <f>SUM(Mensuelle!L78:L80)</f>
        <v>-11620.406999999988</v>
      </c>
      <c r="M31" s="21">
        <f>SUM(Mensuelle!M78:M80)</f>
        <v>-11853.706999999988</v>
      </c>
      <c r="N31" s="21">
        <f>SUM(Mensuelle!N78:N80)</f>
        <v>-8321.40946699999</v>
      </c>
      <c r="O31" s="21">
        <f>SUM(Mensuelle!O78:O80)</f>
        <v>-119788.56580154416</v>
      </c>
      <c r="P31" s="21">
        <f>SUM(Mensuelle!P78:P80)</f>
        <v>-73641.15557947282</v>
      </c>
    </row>
    <row r="32" spans="1:16" ht="18">
      <c r="A32" s="58" t="s">
        <v>87</v>
      </c>
      <c r="B32" s="21">
        <f>SUM(Mensuelle!B81:B83)</f>
        <v>7228.060472925219</v>
      </c>
      <c r="C32" s="21">
        <f>SUM(Mensuelle!C81:C83)</f>
        <v>-42366.69999999998</v>
      </c>
      <c r="D32" s="21">
        <f>SUM(Mensuelle!D81:D83)</f>
        <v>7464.402467</v>
      </c>
      <c r="E32" s="21">
        <f>SUM(Mensuelle!E81:E83)</f>
        <v>73.85000000000002</v>
      </c>
      <c r="F32" s="21">
        <f>SUM(Mensuelle!F81:F83)</f>
        <v>-2178.7999999999993</v>
      </c>
      <c r="G32" s="21">
        <f>SUM(Mensuelle!G81:G83)</f>
        <v>-37007.24753299998</v>
      </c>
      <c r="H32" s="21">
        <f>SUM(Mensuelle!H81:H83)</f>
        <v>0</v>
      </c>
      <c r="I32" s="21">
        <f>SUM(Mensuelle!I81:I83)</f>
        <v>-1071.9000000000015</v>
      </c>
      <c r="J32" s="21">
        <f>SUM(Mensuelle!J81:J83)</f>
        <v>0</v>
      </c>
      <c r="K32" s="21">
        <f>SUM(Mensuelle!K81:K83)</f>
        <v>-4598.755000000085</v>
      </c>
      <c r="L32" s="21">
        <f>SUM(Mensuelle!L81:L83)</f>
        <v>-4598.755000000085</v>
      </c>
      <c r="M32" s="21">
        <f>SUM(Mensuelle!M81:M83)</f>
        <v>-5670.655000000086</v>
      </c>
      <c r="N32" s="21">
        <f>SUM(Mensuelle!N81:N83)</f>
        <v>-42677.902533000066</v>
      </c>
      <c r="O32" s="21">
        <f>SUM(Mensuelle!O81:O83)</f>
        <v>19517.73469313274</v>
      </c>
      <c r="P32" s="21">
        <f>SUM(Mensuelle!P81:P83)</f>
        <v>-15932.107366942102</v>
      </c>
    </row>
    <row r="33" spans="1:16" ht="18">
      <c r="A33" s="58" t="s">
        <v>88</v>
      </c>
      <c r="B33" s="21">
        <f>SUM(Mensuelle!B84:B86)</f>
        <v>17721.12769636082</v>
      </c>
      <c r="C33" s="21">
        <f>SUM(Mensuelle!C84:C86)</f>
        <v>16791.89999999999</v>
      </c>
      <c r="D33" s="21">
        <f>SUM(Mensuelle!D84:D86)</f>
        <v>2992.0999999999894</v>
      </c>
      <c r="E33" s="21">
        <f>SUM(Mensuelle!E84:E86)</f>
        <v>73.84999999999997</v>
      </c>
      <c r="F33" s="21">
        <f>SUM(Mensuelle!F84:F86)</f>
        <v>3369</v>
      </c>
      <c r="G33" s="21">
        <f>SUM(Mensuelle!G84:G86)</f>
        <v>23226.84999999998</v>
      </c>
      <c r="H33" s="21">
        <f>SUM(Mensuelle!H84:H86)</f>
        <v>0</v>
      </c>
      <c r="I33" s="21">
        <f>SUM(Mensuelle!I84:I86)</f>
        <v>2025.2999999999993</v>
      </c>
      <c r="J33" s="21">
        <f>SUM(Mensuelle!J84:J86)</f>
        <v>0</v>
      </c>
      <c r="K33" s="21">
        <f>SUM(Mensuelle!K84:K86)</f>
        <v>-12864.567000000014</v>
      </c>
      <c r="L33" s="21">
        <f>SUM(Mensuelle!L84:L86)</f>
        <v>-12864.567000000014</v>
      </c>
      <c r="M33" s="21">
        <f>SUM(Mensuelle!M84:M86)</f>
        <v>-10839.267000000014</v>
      </c>
      <c r="N33" s="21">
        <f>SUM(Mensuelle!N84:N86)</f>
        <v>12387.582999999966</v>
      </c>
      <c r="O33" s="21">
        <f>SUM(Mensuelle!O84:O86)</f>
        <v>9334.135428516529</v>
      </c>
      <c r="P33" s="21">
        <f>SUM(Mensuelle!P84:P86)</f>
        <v>39442.84612487732</v>
      </c>
    </row>
    <row r="34" spans="1:16" ht="18">
      <c r="A34" s="58" t="s">
        <v>89</v>
      </c>
      <c r="B34" s="21">
        <f>SUM(Mensuelle!B87:B89)</f>
        <v>9286.440978517485</v>
      </c>
      <c r="C34" s="21">
        <f>SUM(Mensuelle!C87:C89)</f>
        <v>30012.10000000001</v>
      </c>
      <c r="D34" s="21">
        <f>SUM(Mensuelle!D87:D89)</f>
        <v>-11352.899999999998</v>
      </c>
      <c r="E34" s="21">
        <f>SUM(Mensuelle!E87:E89)</f>
        <v>-253.05000000000007</v>
      </c>
      <c r="F34" s="21">
        <f>SUM(Mensuelle!F87:F89)</f>
        <v>-4902.6</v>
      </c>
      <c r="G34" s="21">
        <f>SUM(Mensuelle!G87:G89)</f>
        <v>13503.550000000016</v>
      </c>
      <c r="H34" s="21">
        <f>SUM(Mensuelle!H87:H89)</f>
        <v>0</v>
      </c>
      <c r="I34" s="21">
        <f>SUM(Mensuelle!I87:I89)</f>
        <v>14256.5</v>
      </c>
      <c r="J34" s="21">
        <f>SUM(Mensuelle!J87:J89)</f>
        <v>0</v>
      </c>
      <c r="K34" s="21">
        <f>SUM(Mensuelle!K87:K89)</f>
        <v>35723.85</v>
      </c>
      <c r="L34" s="21">
        <f>SUM(Mensuelle!L87:L89)</f>
        <v>35723.85</v>
      </c>
      <c r="M34" s="21">
        <f>SUM(Mensuelle!M87:M89)</f>
        <v>49980.35</v>
      </c>
      <c r="N34" s="21">
        <f>SUM(Mensuelle!N87:N89)</f>
        <v>63483.90000000001</v>
      </c>
      <c r="O34" s="21">
        <f>SUM(Mensuelle!O87:O89)</f>
        <v>-29977.855240656718</v>
      </c>
      <c r="P34" s="21">
        <f>SUM(Mensuelle!P87:P89)</f>
        <v>42792.48573786078</v>
      </c>
    </row>
    <row r="35" spans="1:16" ht="18">
      <c r="A35" s="58" t="s">
        <v>90</v>
      </c>
      <c r="B35" s="21">
        <f>SUM(Mensuelle!B90:B92)</f>
        <v>19800.55464390247</v>
      </c>
      <c r="C35" s="21">
        <f>SUM(Mensuelle!C90:C92)</f>
        <v>78308.59999999998</v>
      </c>
      <c r="D35" s="21">
        <f>SUM(Mensuelle!D90:D92)</f>
        <v>-25263.800000000003</v>
      </c>
      <c r="E35" s="21">
        <f>SUM(Mensuelle!E90:E92)</f>
        <v>-258.64999999999986</v>
      </c>
      <c r="F35" s="21">
        <f>SUM(Mensuelle!F90:F92)</f>
        <v>3856.6000000000004</v>
      </c>
      <c r="G35" s="21">
        <f>SUM(Mensuelle!G90:G92)</f>
        <v>56642.74999999997</v>
      </c>
      <c r="H35" s="21">
        <f>SUM(Mensuelle!H90:H92)</f>
        <v>0</v>
      </c>
      <c r="I35" s="21">
        <f>SUM(Mensuelle!I90:I92)</f>
        <v>3160</v>
      </c>
      <c r="J35" s="21">
        <f>SUM(Mensuelle!J90:J92)</f>
        <v>0</v>
      </c>
      <c r="K35" s="21">
        <f>SUM(Mensuelle!K90:K92)</f>
        <v>3178.8800000000047</v>
      </c>
      <c r="L35" s="21">
        <f>SUM(Mensuelle!L90:L92)</f>
        <v>3178.8800000000047</v>
      </c>
      <c r="M35" s="21">
        <f>SUM(Mensuelle!M90:M92)</f>
        <v>6338.880000000005</v>
      </c>
      <c r="N35" s="21">
        <f>SUM(Mensuelle!N90:N92)</f>
        <v>62981.629999999976</v>
      </c>
      <c r="O35" s="21">
        <f>SUM(Mensuelle!O90:O92)</f>
        <v>-67250.74669082725</v>
      </c>
      <c r="P35" s="21">
        <f>SUM(Mensuelle!P90:P92)</f>
        <v>15531.437953075198</v>
      </c>
    </row>
    <row r="36" spans="1:16" ht="18">
      <c r="A36" s="58" t="s">
        <v>91</v>
      </c>
      <c r="B36" s="21">
        <f>SUM(Mensuelle!B93:B95)</f>
        <v>4644.02820280166</v>
      </c>
      <c r="C36" s="21">
        <f>SUM(Mensuelle!C93:C95)</f>
        <v>-52661.30000000001</v>
      </c>
      <c r="D36" s="21">
        <f>SUM(Mensuelle!D93:D95)</f>
        <v>-28874.79999999999</v>
      </c>
      <c r="E36" s="21">
        <f>SUM(Mensuelle!E93:E95)</f>
        <v>-338.25</v>
      </c>
      <c r="F36" s="21">
        <f>SUM(Mensuelle!F93:F95)</f>
        <v>-2211.5</v>
      </c>
      <c r="G36" s="21">
        <f>SUM(Mensuelle!G93:G95)</f>
        <v>-84085.85</v>
      </c>
      <c r="H36" s="21">
        <f>SUM(Mensuelle!H93:H95)</f>
        <v>0</v>
      </c>
      <c r="I36" s="21">
        <f>SUM(Mensuelle!I93:I95)</f>
        <v>-526.6999999999971</v>
      </c>
      <c r="J36" s="21">
        <f>SUM(Mensuelle!J93:J95)</f>
        <v>0</v>
      </c>
      <c r="K36" s="21">
        <f>SUM(Mensuelle!K93:K95)</f>
        <v>41762.310212</v>
      </c>
      <c r="L36" s="21">
        <f>SUM(Mensuelle!L93:L95)</f>
        <v>41762.310212</v>
      </c>
      <c r="M36" s="21">
        <f>SUM(Mensuelle!M93:M95)</f>
        <v>41235.610212</v>
      </c>
      <c r="N36" s="21">
        <f>SUM(Mensuelle!N93:N95)</f>
        <v>-42850.239788</v>
      </c>
      <c r="O36" s="21">
        <f>SUM(Mensuelle!O93:O95)</f>
        <v>-814.4548434154422</v>
      </c>
      <c r="P36" s="21">
        <f>SUM(Mensuelle!P93:P95)</f>
        <v>-39020.66642861378</v>
      </c>
    </row>
    <row r="37" spans="1:16" ht="18">
      <c r="A37" s="58" t="s">
        <v>92</v>
      </c>
      <c r="B37" s="21">
        <f>SUM(Mensuelle!B96:B98)</f>
        <v>7210.818877989452</v>
      </c>
      <c r="C37" s="21">
        <f>SUM(Mensuelle!C96:C98)</f>
        <v>14441.899999999994</v>
      </c>
      <c r="D37" s="21">
        <f>SUM(Mensuelle!D96:D98)</f>
        <v>10235.999999999993</v>
      </c>
      <c r="E37" s="21">
        <f>SUM(Mensuelle!E96:E98)</f>
        <v>-338.25</v>
      </c>
      <c r="F37" s="21">
        <f>SUM(Mensuelle!F96:F98)</f>
        <v>4777.5999999999985</v>
      </c>
      <c r="G37" s="21">
        <f>SUM(Mensuelle!G96:G98)</f>
        <v>29117.24999999999</v>
      </c>
      <c r="H37" s="21">
        <f>SUM(Mensuelle!H96:H98)</f>
        <v>0</v>
      </c>
      <c r="I37" s="21">
        <f>SUM(Mensuelle!I96:I98)</f>
        <v>11320</v>
      </c>
      <c r="J37" s="21">
        <f>SUM(Mensuelle!J96:J98)</f>
        <v>0</v>
      </c>
      <c r="K37" s="21">
        <f>SUM(Mensuelle!K96:K98)</f>
        <v>1029.215573999958</v>
      </c>
      <c r="L37" s="21">
        <f>SUM(Mensuelle!L96:L98)</f>
        <v>1029.215573999958</v>
      </c>
      <c r="M37" s="21">
        <f>SUM(Mensuelle!M96:M98)</f>
        <v>12349.215573999958</v>
      </c>
      <c r="N37" s="21">
        <f>SUM(Mensuelle!N96:N98)</f>
        <v>41466.46557399994</v>
      </c>
      <c r="O37" s="21">
        <f>SUM(Mensuelle!O96:O98)</f>
        <v>-12424.379300458255</v>
      </c>
      <c r="P37" s="21">
        <f>SUM(Mensuelle!P96:P98)</f>
        <v>36252.905151531144</v>
      </c>
    </row>
    <row r="38" spans="1:16" ht="18">
      <c r="A38" s="58" t="s">
        <v>93</v>
      </c>
      <c r="B38" s="21">
        <f>SUM(Mensuelle!B99:B101)</f>
        <v>25527.25140982902</v>
      </c>
      <c r="C38" s="21">
        <f>SUM(Mensuelle!C99:C101)</f>
        <v>3115.9000000000015</v>
      </c>
      <c r="D38" s="21">
        <f>SUM(Mensuelle!D99:D101)</f>
        <v>-30318.799999999996</v>
      </c>
      <c r="E38" s="21">
        <f>SUM(Mensuelle!E99:E101)</f>
        <v>206.25</v>
      </c>
      <c r="F38" s="21">
        <f>SUM(Mensuelle!F99:F101)</f>
        <v>-4369.999999999998</v>
      </c>
      <c r="G38" s="21">
        <f>SUM(Mensuelle!G99:G101)</f>
        <v>-31366.649999999994</v>
      </c>
      <c r="H38" s="21">
        <f>SUM(Mensuelle!H99:H101)</f>
        <v>0</v>
      </c>
      <c r="I38" s="21">
        <f>SUM(Mensuelle!I99:I101)</f>
        <v>12785.900000000001</v>
      </c>
      <c r="J38" s="21">
        <f>SUM(Mensuelle!J99:J101)</f>
        <v>0</v>
      </c>
      <c r="K38" s="21">
        <f>SUM(Mensuelle!K99:K101)</f>
        <v>54977.9867810001</v>
      </c>
      <c r="L38" s="21">
        <f>SUM(Mensuelle!L99:L101)</f>
        <v>54977.9867810001</v>
      </c>
      <c r="M38" s="21">
        <f>SUM(Mensuelle!M99:M101)</f>
        <v>67763.8867810001</v>
      </c>
      <c r="N38" s="21">
        <f>SUM(Mensuelle!N99:N101)</f>
        <v>36397.23678100011</v>
      </c>
      <c r="O38" s="21">
        <f>SUM(Mensuelle!O99:O101)</f>
        <v>-22808.01377155564</v>
      </c>
      <c r="P38" s="21">
        <f>SUM(Mensuelle!P99:P101)</f>
        <v>39116.47441927349</v>
      </c>
    </row>
    <row r="39" spans="1:16" ht="18">
      <c r="A39" s="58" t="s">
        <v>94</v>
      </c>
      <c r="B39" s="21">
        <f>SUM(Mensuelle!B102:B104)</f>
        <v>62431.90822480964</v>
      </c>
      <c r="C39" s="21">
        <f>SUM(Mensuelle!C102:C104)</f>
        <v>86443.00000000003</v>
      </c>
      <c r="D39" s="21">
        <f>SUM(Mensuelle!D102:D104)</f>
        <v>12451.499999999996</v>
      </c>
      <c r="E39" s="21">
        <f>SUM(Mensuelle!E102:E104)</f>
        <v>206.25</v>
      </c>
      <c r="F39" s="21">
        <f>SUM(Mensuelle!F102:F104)</f>
        <v>0</v>
      </c>
      <c r="G39" s="21">
        <f>SUM(Mensuelle!G102:G104)</f>
        <v>99100.75000000001</v>
      </c>
      <c r="H39" s="21">
        <f>SUM(Mensuelle!H102:H104)</f>
        <v>0</v>
      </c>
      <c r="I39" s="21">
        <f>SUM(Mensuelle!I102:I104)</f>
        <v>-2550.631000000001</v>
      </c>
      <c r="J39" s="21">
        <f>SUM(Mensuelle!J102:J104)</f>
        <v>0</v>
      </c>
      <c r="K39" s="21">
        <f>SUM(Mensuelle!K102:K104)</f>
        <v>-30630.361320999975</v>
      </c>
      <c r="L39" s="21">
        <f>SUM(Mensuelle!L102:L104)</f>
        <v>-30630.361320999975</v>
      </c>
      <c r="M39" s="21">
        <f>SUM(Mensuelle!M102:M104)</f>
        <v>-33180.992320999976</v>
      </c>
      <c r="N39" s="21">
        <f>SUM(Mensuelle!N102:N104)</f>
        <v>65919.75767900003</v>
      </c>
      <c r="O39" s="21">
        <f>SUM(Mensuelle!O102:O104)</f>
        <v>-52068.52476137744</v>
      </c>
      <c r="P39" s="21">
        <f>SUM(Mensuelle!P102:P104)</f>
        <v>76283.14114243223</v>
      </c>
    </row>
    <row r="40" spans="1:16" ht="18">
      <c r="A40" s="58" t="s">
        <v>95</v>
      </c>
      <c r="B40" s="21">
        <f>SUM(Mensuelle!B105:B107)</f>
        <v>2842.69666618034</v>
      </c>
      <c r="C40" s="21">
        <f>SUM(Mensuelle!C105:C107)</f>
        <v>-14881.39931199998</v>
      </c>
      <c r="D40" s="21">
        <f>SUM(Mensuelle!D105:D107)</f>
        <v>-18669.499999999993</v>
      </c>
      <c r="E40" s="21">
        <f>SUM(Mensuelle!E105:E107)</f>
        <v>-537.5</v>
      </c>
      <c r="F40" s="21">
        <f>SUM(Mensuelle!F105:F107)</f>
        <v>-356.5</v>
      </c>
      <c r="G40" s="21">
        <f>SUM(Mensuelle!G105:G107)</f>
        <v>-34444.899311999965</v>
      </c>
      <c r="H40" s="21">
        <f>SUM(Mensuelle!H105:H107)</f>
        <v>-506.79999999999995</v>
      </c>
      <c r="I40" s="21">
        <f>SUM(Mensuelle!I105:I107)</f>
        <v>-1392.9000000000015</v>
      </c>
      <c r="J40" s="21">
        <f>SUM(Mensuelle!J105:J107)</f>
        <v>0</v>
      </c>
      <c r="K40" s="21">
        <f>SUM(Mensuelle!K105:K107)</f>
        <v>11644.8</v>
      </c>
      <c r="L40" s="21">
        <f>SUM(Mensuelle!L105:L107)</f>
        <v>11644.8</v>
      </c>
      <c r="M40" s="21">
        <f>SUM(Mensuelle!M105:M107)</f>
        <v>9745.099999999999</v>
      </c>
      <c r="N40" s="21">
        <f>SUM(Mensuelle!N105:N107)</f>
        <v>-24699.799311999966</v>
      </c>
      <c r="O40" s="21">
        <f>SUM(Mensuelle!O105:O107)</f>
        <v>8916.742355827899</v>
      </c>
      <c r="P40" s="21">
        <f>SUM(Mensuelle!P105:P107)</f>
        <v>-12940.360289991722</v>
      </c>
    </row>
    <row r="41" spans="1:16" ht="18">
      <c r="A41" s="58" t="s">
        <v>96</v>
      </c>
      <c r="B41" s="21">
        <f>SUM(Mensuelle!B108:B110)</f>
        <v>981.656938283568</v>
      </c>
      <c r="C41" s="21">
        <f>SUM(Mensuelle!C108:C110)</f>
        <v>9341.200000000026</v>
      </c>
      <c r="D41" s="21">
        <f>SUM(Mensuelle!D108:D110)</f>
        <v>21520.5</v>
      </c>
      <c r="E41" s="21">
        <f>SUM(Mensuelle!E108:E110)</f>
        <v>-537.5000000000002</v>
      </c>
      <c r="F41" s="21">
        <f>SUM(Mensuelle!F108:F110)</f>
        <v>2522.8999999999996</v>
      </c>
      <c r="G41" s="21">
        <f>SUM(Mensuelle!G108:G110)</f>
        <v>32847.10000000003</v>
      </c>
      <c r="H41" s="21">
        <f>SUM(Mensuelle!H108:H110)</f>
        <v>-327</v>
      </c>
      <c r="I41" s="21">
        <f>SUM(Mensuelle!I108:I110)</f>
        <v>9968.900000000001</v>
      </c>
      <c r="J41" s="21">
        <f>SUM(Mensuelle!J108:J110)</f>
        <v>0</v>
      </c>
      <c r="K41" s="21">
        <f>SUM(Mensuelle!K108:K110)</f>
        <v>0</v>
      </c>
      <c r="L41" s="21">
        <f>SUM(Mensuelle!L108:L110)</f>
        <v>0</v>
      </c>
      <c r="M41" s="21">
        <f>SUM(Mensuelle!M108:M110)</f>
        <v>9641.900000000001</v>
      </c>
      <c r="N41" s="21">
        <f>SUM(Mensuelle!N108:N110)</f>
        <v>42489.00000000003</v>
      </c>
      <c r="O41" s="21">
        <f>SUM(Mensuelle!O108:O110)</f>
        <v>-9378.861975909107</v>
      </c>
      <c r="P41" s="21">
        <f>SUM(Mensuelle!P108:P110)</f>
        <v>34091.794962374486</v>
      </c>
    </row>
    <row r="42" spans="1:16" ht="18">
      <c r="A42" s="58" t="s">
        <v>97</v>
      </c>
      <c r="B42" s="21">
        <f>SUM(Mensuelle!B111:B113)</f>
        <v>1980.4421475654217</v>
      </c>
      <c r="C42" s="21">
        <f>SUM(Mensuelle!C111:C113)</f>
        <v>-7152.999999999949</v>
      </c>
      <c r="D42" s="21">
        <f>SUM(Mensuelle!D111:D113)</f>
        <v>33118.299999999996</v>
      </c>
      <c r="E42" s="21">
        <f>SUM(Mensuelle!E111:E113)</f>
        <v>374.40000000000055</v>
      </c>
      <c r="F42" s="21">
        <f>SUM(Mensuelle!F111:F113)</f>
        <v>4413.4000000000015</v>
      </c>
      <c r="G42" s="21">
        <f>SUM(Mensuelle!G111:G113)</f>
        <v>30753.10000000005</v>
      </c>
      <c r="H42" s="21">
        <f>SUM(Mensuelle!H111:H113)</f>
        <v>0</v>
      </c>
      <c r="I42" s="21">
        <f>SUM(Mensuelle!I111:I113)</f>
        <v>-2424.8</v>
      </c>
      <c r="J42" s="21">
        <f>SUM(Mensuelle!J111:J113)</f>
        <v>0</v>
      </c>
      <c r="K42" s="21">
        <f>SUM(Mensuelle!K111:K113)</f>
        <v>0</v>
      </c>
      <c r="L42" s="21">
        <f>SUM(Mensuelle!L111:L113)</f>
        <v>0</v>
      </c>
      <c r="M42" s="21">
        <f>SUM(Mensuelle!M111:M113)</f>
        <v>-2424.8</v>
      </c>
      <c r="N42" s="21">
        <f>SUM(Mensuelle!N111:N113)</f>
        <v>28328.300000000047</v>
      </c>
      <c r="O42" s="21">
        <f>SUM(Mensuelle!O111:O113)</f>
        <v>18540.885637199808</v>
      </c>
      <c r="P42" s="21">
        <f>SUM(Mensuelle!P111:P113)</f>
        <v>48849.627784765275</v>
      </c>
    </row>
    <row r="43" spans="1:16" ht="18">
      <c r="A43" s="58" t="s">
        <v>98</v>
      </c>
      <c r="B43" s="21">
        <f>SUM(Mensuelle!B114:B116)</f>
        <v>-1294.3000000000002</v>
      </c>
      <c r="C43" s="21">
        <f>SUM(Mensuelle!C114:C116)</f>
        <v>16072.099999999955</v>
      </c>
      <c r="D43" s="21">
        <f>SUM(Mensuelle!D114:D116)</f>
        <v>4524.699999999995</v>
      </c>
      <c r="E43" s="21">
        <f>SUM(Mensuelle!E114:E116)</f>
        <v>374.39999999999964</v>
      </c>
      <c r="F43" s="21">
        <f>SUM(Mensuelle!F114:F116)</f>
        <v>-3921.2999999999993</v>
      </c>
      <c r="G43" s="21">
        <f>SUM(Mensuelle!G114:G116)</f>
        <v>17049.89999999995</v>
      </c>
      <c r="H43" s="21">
        <f>SUM(Mensuelle!H114:H116)</f>
        <v>0</v>
      </c>
      <c r="I43" s="21">
        <f>SUM(Mensuelle!I114:I116)</f>
        <v>6007.600000000011</v>
      </c>
      <c r="J43" s="21">
        <f>SUM(Mensuelle!J114:J116)</f>
        <v>0</v>
      </c>
      <c r="K43" s="21">
        <f>SUM(Mensuelle!K114:K116)</f>
        <v>38000</v>
      </c>
      <c r="L43" s="21">
        <f>SUM(Mensuelle!L114:L116)</f>
        <v>38000</v>
      </c>
      <c r="M43" s="21">
        <f>SUM(Mensuelle!M114:M116)</f>
        <v>44007.60000000001</v>
      </c>
      <c r="N43" s="21">
        <f>SUM(Mensuelle!N114:N116)</f>
        <v>61057.49999999996</v>
      </c>
      <c r="O43" s="21">
        <f>SUM(Mensuelle!O114:O116)</f>
        <v>-18985.99519857277</v>
      </c>
      <c r="P43" s="21">
        <f>SUM(Mensuelle!P114:P116)</f>
        <v>40777.20480142719</v>
      </c>
    </row>
    <row r="44" spans="1:16" ht="18">
      <c r="A44" s="58" t="s">
        <v>99</v>
      </c>
      <c r="B44" s="21">
        <f>SUM(Mensuelle!B117:B119)</f>
        <v>2842.69666618034</v>
      </c>
      <c r="C44" s="21">
        <f>SUM(Mensuelle!C117:C119)</f>
        <v>-14881.39931199998</v>
      </c>
      <c r="D44" s="21">
        <f>SUM(Mensuelle!D117:D119)</f>
        <v>-18669.499999999993</v>
      </c>
      <c r="E44" s="21">
        <f>SUM(Mensuelle!E117:E119)</f>
        <v>-537.5</v>
      </c>
      <c r="F44" s="21">
        <f>SUM(Mensuelle!F117:F119)</f>
        <v>-356.5</v>
      </c>
      <c r="G44" s="21">
        <f>SUM(Mensuelle!G117:G119)</f>
        <v>-34444.899311999965</v>
      </c>
      <c r="H44" s="21">
        <f>SUM(Mensuelle!H117:H119)</f>
        <v>-506.79999999999995</v>
      </c>
      <c r="I44" s="21">
        <f>SUM(Mensuelle!I117:I119)</f>
        <v>-1392.9000000000015</v>
      </c>
      <c r="J44" s="21">
        <f>SUM(Mensuelle!J117:J119)</f>
        <v>0</v>
      </c>
      <c r="K44" s="21">
        <f>SUM(Mensuelle!K117:K119)</f>
        <v>11644.8</v>
      </c>
      <c r="L44" s="21">
        <f>SUM(Mensuelle!L117:L119)</f>
        <v>11644.8</v>
      </c>
      <c r="M44" s="21">
        <f>SUM(Mensuelle!M117:M119)</f>
        <v>9745.099999999999</v>
      </c>
      <c r="N44" s="21">
        <f>SUM(Mensuelle!N117:N119)</f>
        <v>-24699.799311999966</v>
      </c>
      <c r="O44" s="21">
        <f>SUM(Mensuelle!O117:O119)</f>
        <v>118598.13611356054</v>
      </c>
      <c r="P44" s="21">
        <f>SUM(Mensuelle!P117:P119)</f>
        <v>96741.03346774091</v>
      </c>
    </row>
    <row r="45" spans="1:16" ht="18">
      <c r="A45" s="58" t="s">
        <v>100</v>
      </c>
      <c r="B45" s="21">
        <f>SUM(Mensuelle!B120:B122)</f>
        <v>981.656938283568</v>
      </c>
      <c r="C45" s="21">
        <f>SUM(Mensuelle!C120:C122)</f>
        <v>9341.200000000026</v>
      </c>
      <c r="D45" s="21">
        <f>SUM(Mensuelle!D120:D122)</f>
        <v>21520.5</v>
      </c>
      <c r="E45" s="21">
        <f>SUM(Mensuelle!E120:E122)</f>
        <v>-537.5000000000002</v>
      </c>
      <c r="F45" s="21">
        <f>SUM(Mensuelle!F120:F122)</f>
        <v>2522.8999999999996</v>
      </c>
      <c r="G45" s="21">
        <f>SUM(Mensuelle!G120:G122)</f>
        <v>32847.10000000003</v>
      </c>
      <c r="H45" s="21">
        <f>SUM(Mensuelle!H120:H122)</f>
        <v>-327</v>
      </c>
      <c r="I45" s="21">
        <f>SUM(Mensuelle!I120:I122)</f>
        <v>9968.900000000001</v>
      </c>
      <c r="J45" s="21">
        <f>SUM(Mensuelle!J120:J122)</f>
        <v>0</v>
      </c>
      <c r="K45" s="21">
        <f>SUM(Mensuelle!K120:K122)</f>
        <v>0</v>
      </c>
      <c r="L45" s="21">
        <f>SUM(Mensuelle!L120:L122)</f>
        <v>0</v>
      </c>
      <c r="M45" s="21">
        <f>SUM(Mensuelle!M120:M122)</f>
        <v>9641.900000000001</v>
      </c>
      <c r="N45" s="21">
        <f>SUM(Mensuelle!N120:N122)</f>
        <v>42489.00000000003</v>
      </c>
      <c r="O45" s="21">
        <f>SUM(Mensuelle!O120:O122)</f>
        <v>-9360.23581583803</v>
      </c>
      <c r="P45" s="21">
        <f>SUM(Mensuelle!P120:P122)</f>
        <v>34110.421122445565</v>
      </c>
    </row>
    <row r="46" spans="1:16" ht="18">
      <c r="A46" s="58" t="s">
        <v>101</v>
      </c>
      <c r="B46" s="21">
        <f>SUM(Mensuelle!B123:B125)</f>
        <v>1980.4421475654217</v>
      </c>
      <c r="C46" s="21">
        <f>SUM(Mensuelle!C123:C125)</f>
        <v>-7152.999999999949</v>
      </c>
      <c r="D46" s="21">
        <f>SUM(Mensuelle!D123:D125)</f>
        <v>33118.299999999996</v>
      </c>
      <c r="E46" s="21">
        <f>SUM(Mensuelle!E123:E125)</f>
        <v>374.40000000000055</v>
      </c>
      <c r="F46" s="21">
        <f>SUM(Mensuelle!F123:F125)</f>
        <v>4413.4000000000015</v>
      </c>
      <c r="G46" s="21">
        <f>SUM(Mensuelle!G123:G125)</f>
        <v>30753.10000000005</v>
      </c>
      <c r="H46" s="21">
        <f>SUM(Mensuelle!H123:H125)</f>
        <v>0</v>
      </c>
      <c r="I46" s="21">
        <f>SUM(Mensuelle!I123:I125)</f>
        <v>-2424.8</v>
      </c>
      <c r="J46" s="21">
        <f>SUM(Mensuelle!J123:J125)</f>
        <v>0</v>
      </c>
      <c r="K46" s="21">
        <f>SUM(Mensuelle!K123:K125)</f>
        <v>0</v>
      </c>
      <c r="L46" s="21">
        <f>SUM(Mensuelle!L123:L125)</f>
        <v>0</v>
      </c>
      <c r="M46" s="21">
        <f>SUM(Mensuelle!M123:M125)</f>
        <v>-2424.8</v>
      </c>
      <c r="N46" s="21">
        <f>SUM(Mensuelle!N123:N125)</f>
        <v>28328.300000000047</v>
      </c>
      <c r="O46" s="21">
        <f>SUM(Mensuelle!O123:O125)</f>
        <v>50471.393246373904</v>
      </c>
      <c r="P46" s="21">
        <f>SUM(Mensuelle!P123:P125)</f>
        <v>80780.13539393937</v>
      </c>
    </row>
    <row r="47" spans="1:16" ht="18">
      <c r="A47" s="58" t="s">
        <v>102</v>
      </c>
      <c r="B47" s="21">
        <f>SUM(Mensuelle!B126:B128)</f>
        <v>-1294.3000000000002</v>
      </c>
      <c r="C47" s="21">
        <f>SUM(Mensuelle!C126:C128)</f>
        <v>16072.099999999955</v>
      </c>
      <c r="D47" s="21">
        <f>SUM(Mensuelle!D126:D128)</f>
        <v>4524.699999999995</v>
      </c>
      <c r="E47" s="21">
        <f>SUM(Mensuelle!E126:E128)</f>
        <v>374.39999999999964</v>
      </c>
      <c r="F47" s="21">
        <f>SUM(Mensuelle!F126:F128)</f>
        <v>-3921.2999999999993</v>
      </c>
      <c r="G47" s="21">
        <f>SUM(Mensuelle!G126:G128)</f>
        <v>17049.89999999995</v>
      </c>
      <c r="H47" s="21">
        <f>SUM(Mensuelle!H126:H128)</f>
        <v>0</v>
      </c>
      <c r="I47" s="21">
        <f>SUM(Mensuelle!I126:I128)</f>
        <v>6007.600000000011</v>
      </c>
      <c r="J47" s="21">
        <f>SUM(Mensuelle!J126:J128)</f>
        <v>0</v>
      </c>
      <c r="K47" s="21">
        <f>SUM(Mensuelle!K126:K128)</f>
        <v>38000</v>
      </c>
      <c r="L47" s="21">
        <f>SUM(Mensuelle!L126:L128)</f>
        <v>38000</v>
      </c>
      <c r="M47" s="21">
        <f>SUM(Mensuelle!M126:M128)</f>
        <v>44007.60000000001</v>
      </c>
      <c r="N47" s="21">
        <f>SUM(Mensuelle!N126:N128)</f>
        <v>61057.49999999996</v>
      </c>
      <c r="O47" s="21">
        <f>SUM(Mensuelle!O126:O128)</f>
        <v>-40071.69363204944</v>
      </c>
      <c r="P47" s="21">
        <f>SUM(Mensuelle!P126:P128)</f>
        <v>19691.506367950522</v>
      </c>
    </row>
    <row r="48" spans="1:16" ht="18">
      <c r="A48" s="58" t="s">
        <v>103</v>
      </c>
      <c r="B48" s="21">
        <f>SUM(Mensuelle!B129:B131)</f>
        <v>1124.470225</v>
      </c>
      <c r="C48" s="21">
        <f>SUM(Mensuelle!C129:C131)</f>
        <v>-47897.59999999997</v>
      </c>
      <c r="D48" s="21">
        <f>SUM(Mensuelle!D129:D131)</f>
        <v>9475.099999999984</v>
      </c>
      <c r="E48" s="21">
        <f>SUM(Mensuelle!E129:E131)</f>
        <v>-54.05000000000018</v>
      </c>
      <c r="F48" s="21">
        <f>SUM(Mensuelle!F129:F131)</f>
        <v>-200</v>
      </c>
      <c r="G48" s="21">
        <f>SUM(Mensuelle!G129:G131)</f>
        <v>-38676.54999999999</v>
      </c>
      <c r="H48" s="21">
        <f>SUM(Mensuelle!H129:H131)</f>
        <v>0</v>
      </c>
      <c r="I48" s="21">
        <f>SUM(Mensuelle!I129:I131)</f>
        <v>-2180.9600000000064</v>
      </c>
      <c r="J48" s="21">
        <f>SUM(Mensuelle!J129:J131)</f>
        <v>0</v>
      </c>
      <c r="K48" s="21">
        <f>SUM(Mensuelle!K129:K131)</f>
        <v>0</v>
      </c>
      <c r="L48" s="21">
        <f>SUM(Mensuelle!L129:L131)</f>
        <v>0</v>
      </c>
      <c r="M48" s="21">
        <f>SUM(Mensuelle!M129:M131)</f>
        <v>-2180.9600000000064</v>
      </c>
      <c r="N48" s="21">
        <f>SUM(Mensuelle!N129:N131)</f>
        <v>-40857.509999999995</v>
      </c>
      <c r="O48" s="21">
        <f>SUM(Mensuelle!O129:O131)</f>
        <v>189801.6851504055</v>
      </c>
      <c r="P48" s="49">
        <f>SUM(Mensuelle!P129:P131)</f>
        <v>150068.64537540553</v>
      </c>
    </row>
    <row r="49" spans="1:16" ht="18">
      <c r="A49" s="58" t="s">
        <v>104</v>
      </c>
      <c r="B49" s="21">
        <f>SUM(Mensuelle!B132:B134)</f>
        <v>-192.49999999999994</v>
      </c>
      <c r="C49" s="21">
        <f>SUM(Mensuelle!C132:C134)</f>
        <v>102505.61941799996</v>
      </c>
      <c r="D49" s="21">
        <f>SUM(Mensuelle!D132:D134)</f>
        <v>15908.000000000015</v>
      </c>
      <c r="E49" s="21">
        <f>SUM(Mensuelle!E132:E134)</f>
        <v>-54.15000000000009</v>
      </c>
      <c r="F49" s="21">
        <f>SUM(Mensuelle!F132:F134)</f>
        <v>1514.7999999999993</v>
      </c>
      <c r="G49" s="21">
        <f>SUM(Mensuelle!G132:G134)</f>
        <v>119874.26941799995</v>
      </c>
      <c r="H49" s="21">
        <f>SUM(Mensuelle!H132:H134)</f>
        <v>0</v>
      </c>
      <c r="I49" s="21">
        <f>SUM(Mensuelle!I132:I134)</f>
        <v>14764.5</v>
      </c>
      <c r="J49" s="21">
        <f>SUM(Mensuelle!J132:J134)</f>
        <v>0</v>
      </c>
      <c r="K49" s="21">
        <f>SUM(Mensuelle!K132:K134)</f>
        <v>0</v>
      </c>
      <c r="L49" s="21">
        <f>SUM(Mensuelle!L132:L134)</f>
        <v>0</v>
      </c>
      <c r="M49" s="21">
        <f>SUM(Mensuelle!M132:M134)</f>
        <v>14764.5</v>
      </c>
      <c r="N49" s="21">
        <f>SUM(Mensuelle!N132:N134)</f>
        <v>134638.76941799995</v>
      </c>
      <c r="O49" s="21">
        <f>SUM(Mensuelle!O132:O134)</f>
        <v>-27335.131961279687</v>
      </c>
      <c r="P49" s="49">
        <f>SUM(Mensuelle!P132:P134)</f>
        <v>107111.13745672029</v>
      </c>
    </row>
    <row r="50" spans="1:16" ht="18">
      <c r="A50" s="58" t="s">
        <v>105</v>
      </c>
      <c r="B50" s="21">
        <f>SUM(Mensuelle!B135:B137)</f>
        <v>-2314.801097</v>
      </c>
      <c r="C50" s="21">
        <f>SUM(Mensuelle!C135:C137)</f>
        <v>81386.934808</v>
      </c>
      <c r="D50" s="21">
        <f>SUM(Mensuelle!D135:D137)</f>
        <v>15053.999999999993</v>
      </c>
      <c r="E50" s="21">
        <f>SUM(Mensuelle!E135:E137)</f>
        <v>603.3500000000001</v>
      </c>
      <c r="F50" s="21">
        <f>SUM(Mensuelle!F135:F137)</f>
        <v>775.0000000000018</v>
      </c>
      <c r="G50" s="21">
        <f>SUM(Mensuelle!G135:G137)</f>
        <v>97819.284808</v>
      </c>
      <c r="H50" s="21">
        <f>SUM(Mensuelle!H135:H137)</f>
        <v>0</v>
      </c>
      <c r="I50" s="21">
        <f>SUM(Mensuelle!I135:I137)</f>
        <v>6386.900000000009</v>
      </c>
      <c r="J50" s="21">
        <f>SUM(Mensuelle!J135:J137)</f>
        <v>0</v>
      </c>
      <c r="K50" s="21">
        <f>SUM(Mensuelle!K135:K137)</f>
        <v>0</v>
      </c>
      <c r="L50" s="21">
        <f>SUM(Mensuelle!L135:L137)</f>
        <v>0</v>
      </c>
      <c r="M50" s="21">
        <f>SUM(Mensuelle!M135:M137)</f>
        <v>6386.900000000009</v>
      </c>
      <c r="N50" s="21">
        <f>SUM(Mensuelle!N135:N137)</f>
        <v>104206.184808</v>
      </c>
      <c r="O50" s="21">
        <f>SUM(Mensuelle!O135:O137)</f>
        <v>-35124.77423730865</v>
      </c>
      <c r="P50" s="49">
        <f>SUM(Mensuelle!P135:P137)</f>
        <v>66766.60947369135</v>
      </c>
    </row>
    <row r="51" spans="1:16" ht="18">
      <c r="A51" s="58" t="s">
        <v>106</v>
      </c>
      <c r="B51" s="21">
        <f>SUM(Mensuelle!B138:B140)</f>
        <v>1686.6</v>
      </c>
      <c r="C51" s="21">
        <f>SUM(Mensuelle!C138:C140)</f>
        <v>82568.8718</v>
      </c>
      <c r="D51" s="21">
        <f>SUM(Mensuelle!D138:D140)</f>
        <v>82444.2</v>
      </c>
      <c r="E51" s="21">
        <f>SUM(Mensuelle!E138:E140)</f>
        <v>623.85</v>
      </c>
      <c r="F51" s="21">
        <f>SUM(Mensuelle!F138:F140)</f>
        <v>-1995.5000000000018</v>
      </c>
      <c r="G51" s="21">
        <f>SUM(Mensuelle!G138:G140)</f>
        <v>163641.4218</v>
      </c>
      <c r="H51" s="21">
        <f>SUM(Mensuelle!H138:H140)</f>
        <v>0</v>
      </c>
      <c r="I51" s="21">
        <f>SUM(Mensuelle!I138:I140)</f>
        <v>10959.887187999993</v>
      </c>
      <c r="J51" s="21">
        <f>SUM(Mensuelle!J138:J140)</f>
        <v>0</v>
      </c>
      <c r="K51" s="21">
        <f>SUM(Mensuelle!K138:K140)</f>
        <v>0</v>
      </c>
      <c r="L51" s="21">
        <f>SUM(Mensuelle!L138:L140)</f>
        <v>0</v>
      </c>
      <c r="M51" s="21">
        <f>SUM(Mensuelle!M138:M140)</f>
        <v>10959.887187999993</v>
      </c>
      <c r="N51" s="21">
        <f>SUM(Mensuelle!N138:N140)</f>
        <v>174601.308988</v>
      </c>
      <c r="O51" s="21">
        <f>SUM(Mensuelle!O138:O140)</f>
        <v>-90489.07777898166</v>
      </c>
      <c r="P51" s="49">
        <f>SUM(Mensuelle!P138:P140)</f>
        <v>85798.83120901833</v>
      </c>
    </row>
    <row r="52" spans="1:16" ht="18">
      <c r="A52" s="58" t="s">
        <v>107</v>
      </c>
      <c r="B52" s="21">
        <f>SUM(Mensuelle!B141:B143)</f>
        <v>20183.28818816465</v>
      </c>
      <c r="C52" s="21">
        <f>SUM(Mensuelle!C141:C143)</f>
        <v>1112.969342000055</v>
      </c>
      <c r="D52" s="21">
        <f>SUM(Mensuelle!D141:D143)</f>
        <v>36479.19999999998</v>
      </c>
      <c r="E52" s="21">
        <f>SUM(Mensuelle!E141:E143)</f>
        <v>-1428.025</v>
      </c>
      <c r="F52" s="21">
        <f>SUM(Mensuelle!F141:F143)</f>
        <v>-219.39999999999964</v>
      </c>
      <c r="G52" s="21">
        <f>SUM(Mensuelle!G141:G143)</f>
        <v>35944.74434200004</v>
      </c>
      <c r="H52" s="21">
        <f>SUM(Mensuelle!H141:H143)</f>
        <v>0</v>
      </c>
      <c r="I52" s="21">
        <f>SUM(Mensuelle!I141:I143)</f>
        <v>9980.5</v>
      </c>
      <c r="J52" s="21">
        <f>SUM(Mensuelle!J141:J143)</f>
        <v>0</v>
      </c>
      <c r="K52" s="21">
        <f>SUM(Mensuelle!K141:K143)</f>
        <v>0</v>
      </c>
      <c r="L52" s="21">
        <f>SUM(Mensuelle!L141:L143)</f>
        <v>0</v>
      </c>
      <c r="M52" s="21">
        <f>SUM(Mensuelle!M141:M143)</f>
        <v>9980.5</v>
      </c>
      <c r="N52" s="21">
        <f>SUM(Mensuelle!N141:N143)</f>
        <v>45925.24434200004</v>
      </c>
      <c r="O52" s="21">
        <f>SUM(Mensuelle!O141:O143)</f>
        <v>-12802.08487826123</v>
      </c>
      <c r="P52" s="49">
        <f>SUM(Mensuelle!P141:P143)</f>
        <v>53306.44765190346</v>
      </c>
    </row>
    <row r="53" spans="1:16" ht="18">
      <c r="A53" s="58" t="s">
        <v>108</v>
      </c>
      <c r="B53" s="21">
        <f>SUM(Mensuelle!B144:B146)</f>
        <v>1678.7874893532967</v>
      </c>
      <c r="C53" s="21">
        <f>SUM(Mensuelle!C144:C146)</f>
        <v>3411.79999999993</v>
      </c>
      <c r="D53" s="21">
        <f>SUM(Mensuelle!D144:D146)</f>
        <v>59429.100000000035</v>
      </c>
      <c r="E53" s="21">
        <f>SUM(Mensuelle!E144:E146)</f>
        <v>-1428.0250000000005</v>
      </c>
      <c r="F53" s="21">
        <f>SUM(Mensuelle!F144:F146)</f>
        <v>2441.2999999999993</v>
      </c>
      <c r="G53" s="21">
        <f>SUM(Mensuelle!G144:G146)</f>
        <v>63854.17499999996</v>
      </c>
      <c r="H53" s="21">
        <f>SUM(Mensuelle!H144:H146)</f>
        <v>0</v>
      </c>
      <c r="I53" s="21">
        <f>SUM(Mensuelle!I144:I146)</f>
        <v>5764.600000000006</v>
      </c>
      <c r="J53" s="21">
        <f>SUM(Mensuelle!J144:J146)</f>
        <v>0</v>
      </c>
      <c r="K53" s="21">
        <f>SUM(Mensuelle!K144:K146)</f>
        <v>0</v>
      </c>
      <c r="L53" s="21">
        <f>SUM(Mensuelle!L144:L146)</f>
        <v>0</v>
      </c>
      <c r="M53" s="21">
        <f>SUM(Mensuelle!M144:M146)</f>
        <v>5764.600000000006</v>
      </c>
      <c r="N53" s="21">
        <f>SUM(Mensuelle!N144:N146)</f>
        <v>69618.77499999995</v>
      </c>
      <c r="O53" s="21">
        <f>SUM(Mensuelle!O144:O146)</f>
        <v>569.1233308422866</v>
      </c>
      <c r="P53" s="49">
        <f>SUM(Mensuelle!P144:P146)</f>
        <v>71866.68582019555</v>
      </c>
    </row>
    <row r="54" spans="1:16" ht="18">
      <c r="A54" s="58" t="s">
        <v>109</v>
      </c>
      <c r="B54" s="21">
        <f>SUM(Mensuelle!B147:B149)</f>
        <v>-2231.7832140941546</v>
      </c>
      <c r="C54" s="21">
        <f>SUM(Mensuelle!C147:C149)</f>
        <v>817.3000000000593</v>
      </c>
      <c r="D54" s="21">
        <f>SUM(Mensuelle!D147:D149)</f>
        <v>35255.70000000001</v>
      </c>
      <c r="E54" s="21">
        <f>SUM(Mensuelle!E147:E149)</f>
        <v>829.4750000000004</v>
      </c>
      <c r="F54" s="21">
        <f>SUM(Mensuelle!F147:F149)</f>
        <v>-1544.5</v>
      </c>
      <c r="G54" s="21">
        <f>SUM(Mensuelle!G147:G149)</f>
        <v>35357.97500000007</v>
      </c>
      <c r="H54" s="21">
        <f>SUM(Mensuelle!H147:H149)</f>
        <v>0</v>
      </c>
      <c r="I54" s="21">
        <f>SUM(Mensuelle!I147:I149)</f>
        <v>10497.899999999994</v>
      </c>
      <c r="J54" s="21">
        <f>SUM(Mensuelle!J147:J149)</f>
        <v>0</v>
      </c>
      <c r="K54" s="21">
        <f>SUM(Mensuelle!K147:K149)</f>
        <v>0</v>
      </c>
      <c r="L54" s="21">
        <f>SUM(Mensuelle!L147:L149)</f>
        <v>0</v>
      </c>
      <c r="M54" s="21">
        <f>SUM(Mensuelle!M147:M149)</f>
        <v>10497.899999999994</v>
      </c>
      <c r="N54" s="21">
        <f>SUM(Mensuelle!N147:N149)</f>
        <v>45855.875000000065</v>
      </c>
      <c r="O54" s="21">
        <f>SUM(Mensuelle!O147:O149)</f>
        <v>14013.992842582165</v>
      </c>
      <c r="P54" s="49">
        <f>SUM(Mensuelle!P147:P149)</f>
        <v>57638.08462848808</v>
      </c>
    </row>
    <row r="55" spans="1:16" ht="18">
      <c r="A55" s="58" t="s">
        <v>110</v>
      </c>
      <c r="B55" s="21">
        <f>SUM(Mensuelle!B150:B152)</f>
        <v>-1712.8536249858598</v>
      </c>
      <c r="C55" s="21">
        <f>SUM(Mensuelle!C150:C152)</f>
        <v>51302.600000000006</v>
      </c>
      <c r="D55" s="21">
        <f>SUM(Mensuelle!D150:D152)</f>
        <v>36941.999999999956</v>
      </c>
      <c r="E55" s="21">
        <f>SUM(Mensuelle!E150:E152)</f>
        <v>138.97500000000036</v>
      </c>
      <c r="F55" s="21">
        <f>SUM(Mensuelle!F150:F152)</f>
        <v>-618.7000000000007</v>
      </c>
      <c r="G55" s="21">
        <f>SUM(Mensuelle!G150:G152)</f>
        <v>87764.87499999997</v>
      </c>
      <c r="H55" s="21">
        <f>SUM(Mensuelle!H150:H152)</f>
        <v>0</v>
      </c>
      <c r="I55" s="21">
        <f>SUM(Mensuelle!I150:I152)</f>
        <v>9617.800000000017</v>
      </c>
      <c r="J55" s="21">
        <f>SUM(Mensuelle!J150:J152)</f>
        <v>0</v>
      </c>
      <c r="K55" s="21">
        <f>SUM(Mensuelle!K150:K152)</f>
        <v>0</v>
      </c>
      <c r="L55" s="21">
        <f>SUM(Mensuelle!L150:L152)</f>
        <v>0</v>
      </c>
      <c r="M55" s="21">
        <f>SUM(Mensuelle!M150:M152)</f>
        <v>9617.800000000017</v>
      </c>
      <c r="N55" s="21">
        <f>SUM(Mensuelle!N150:N152)</f>
        <v>97382.67499999999</v>
      </c>
      <c r="O55" s="21">
        <f>SUM(Mensuelle!O150:O152)</f>
        <v>7037.412647163705</v>
      </c>
      <c r="P55" s="49">
        <f>SUM(Mensuelle!P150:P152)</f>
        <v>102707.23402217783</v>
      </c>
    </row>
    <row r="56" spans="1:16" ht="18">
      <c r="A56" s="58" t="s">
        <v>111</v>
      </c>
      <c r="B56" s="21">
        <f>SUM(Mensuelle!B153:B155)</f>
        <v>425.4261102198127</v>
      </c>
      <c r="C56" s="21">
        <f>SUM(Mensuelle!C153:C155)</f>
        <v>3066</v>
      </c>
      <c r="D56" s="21">
        <f>SUM(Mensuelle!D153:D155)</f>
        <v>59642.19999999981</v>
      </c>
      <c r="E56" s="21">
        <f>SUM(Mensuelle!E153:E155)</f>
        <v>-167.70000000000027</v>
      </c>
      <c r="F56" s="21">
        <f>SUM(Mensuelle!F153:F155)</f>
        <v>6361</v>
      </c>
      <c r="G56" s="21">
        <f>SUM(Mensuelle!G153:G155)</f>
        <v>68901.49999999981</v>
      </c>
      <c r="H56" s="21">
        <f>SUM(Mensuelle!H153:H155)</f>
        <v>0</v>
      </c>
      <c r="I56" s="21">
        <f>SUM(Mensuelle!I153:I155)</f>
        <v>6324.469999999972</v>
      </c>
      <c r="J56" s="21">
        <f>SUM(Mensuelle!J153:J155)</f>
        <v>0</v>
      </c>
      <c r="K56" s="21">
        <f>SUM(Mensuelle!K153:K155)</f>
        <v>0</v>
      </c>
      <c r="L56" s="21">
        <f>SUM(Mensuelle!L153:L155)</f>
        <v>0</v>
      </c>
      <c r="M56" s="21">
        <f>SUM(Mensuelle!M153:M155)</f>
        <v>6324.469999999972</v>
      </c>
      <c r="N56" s="21">
        <f>SUM(Mensuelle!N153:N155)</f>
        <v>75225.96999999978</v>
      </c>
      <c r="O56" s="21">
        <f>SUM(Mensuelle!O153:O155)</f>
        <v>-46231.56572541691</v>
      </c>
      <c r="P56" s="49">
        <f>SUM(Mensuelle!P153:P155)</f>
        <v>29419.83038480268</v>
      </c>
    </row>
    <row r="57" spans="1:16" ht="18">
      <c r="A57" s="58" t="s">
        <v>112</v>
      </c>
      <c r="B57" s="21">
        <f>SUM(Mensuelle!B156:B158)</f>
        <v>833.9340636386125</v>
      </c>
      <c r="C57" s="21">
        <f>SUM(Mensuelle!C156:C158)</f>
        <v>-11716.899999999936</v>
      </c>
      <c r="D57" s="21">
        <f>SUM(Mensuelle!D156:D158)</f>
        <v>50761.900000000074</v>
      </c>
      <c r="E57" s="21">
        <f>SUM(Mensuelle!E156:E158)</f>
        <v>-22344.999999999996</v>
      </c>
      <c r="F57" s="21">
        <f>SUM(Mensuelle!F156:F158)</f>
        <v>-3845.0999999999985</v>
      </c>
      <c r="G57" s="21">
        <f>SUM(Mensuelle!G156:G158)</f>
        <v>12854.90000000014</v>
      </c>
      <c r="H57" s="21">
        <f>SUM(Mensuelle!H156:H158)</f>
        <v>0</v>
      </c>
      <c r="I57" s="21">
        <f>SUM(Mensuelle!I156:I158)</f>
        <v>2937.3300000000163</v>
      </c>
      <c r="J57" s="21">
        <f>SUM(Mensuelle!J156:J158)</f>
        <v>0</v>
      </c>
      <c r="K57" s="21">
        <f>SUM(Mensuelle!K156:K158)</f>
        <v>0</v>
      </c>
      <c r="L57" s="21">
        <f>SUM(Mensuelle!L156:L158)</f>
        <v>0</v>
      </c>
      <c r="M57" s="21">
        <f>SUM(Mensuelle!M156:M158)</f>
        <v>2937.3300000000163</v>
      </c>
      <c r="N57" s="21">
        <f>SUM(Mensuelle!N156:N158)</f>
        <v>15792.230000000156</v>
      </c>
      <c r="O57" s="21">
        <f>SUM(Mensuelle!O156:O158)</f>
        <v>48560.74301912806</v>
      </c>
      <c r="P57" s="49">
        <f>SUM(Mensuelle!P156:P158)</f>
        <v>65186.90708276682</v>
      </c>
    </row>
    <row r="58" spans="1:16" ht="18">
      <c r="A58" s="58" t="s">
        <v>113</v>
      </c>
      <c r="B58" s="21">
        <f>SUM(Mensuelle!B159:B161)</f>
        <v>-189.51394733471466</v>
      </c>
      <c r="C58" s="21">
        <f>SUM(Mensuelle!C159:C161)</f>
        <v>-4175.400000000045</v>
      </c>
      <c r="D58" s="21">
        <f>SUM(Mensuelle!D159:D161)</f>
        <v>35640.80000000005</v>
      </c>
      <c r="E58" s="21">
        <f>SUM(Mensuelle!E159:E161)</f>
        <v>21677.649999999998</v>
      </c>
      <c r="F58" s="21">
        <f>SUM(Mensuelle!F159:F161)</f>
        <v>2807.399999999998</v>
      </c>
      <c r="G58" s="21">
        <f>SUM(Mensuelle!G159:G161)</f>
        <v>55950.44999999999</v>
      </c>
      <c r="H58" s="21">
        <f>SUM(Mensuelle!H159:H161)</f>
        <v>0</v>
      </c>
      <c r="I58" s="21">
        <f>SUM(Mensuelle!I159:I161)</f>
        <v>24613.17371599997</v>
      </c>
      <c r="J58" s="21">
        <f>SUM(Mensuelle!J159:J161)</f>
        <v>0</v>
      </c>
      <c r="K58" s="21">
        <f>SUM(Mensuelle!K159:K161)</f>
        <v>0</v>
      </c>
      <c r="L58" s="21">
        <f>SUM(Mensuelle!L159:L161)</f>
        <v>0</v>
      </c>
      <c r="M58" s="21">
        <f>SUM(Mensuelle!M159:M161)</f>
        <v>24613.17371599997</v>
      </c>
      <c r="N58" s="21">
        <f>SUM(Mensuelle!N159:N161)</f>
        <v>80563.62371599997</v>
      </c>
      <c r="O58" s="21">
        <f>SUM(Mensuelle!O159:O161)</f>
        <v>-35134.91792370987</v>
      </c>
      <c r="P58" s="49">
        <f>SUM(Mensuelle!P159:P161)</f>
        <v>45239.19184495538</v>
      </c>
    </row>
    <row r="59" spans="1:16" ht="18">
      <c r="A59" s="58" t="s">
        <v>114</v>
      </c>
      <c r="B59" s="21">
        <f>SUM(Mensuelle!B162:B164)</f>
        <v>-2895.7626704419404</v>
      </c>
      <c r="C59" s="21">
        <f>SUM(Mensuelle!C162:C164)</f>
        <v>21326.79999999996</v>
      </c>
      <c r="D59" s="21">
        <f>SUM(Mensuelle!D162:D164)</f>
        <v>73173.99999999993</v>
      </c>
      <c r="E59" s="21">
        <f>SUM(Mensuelle!E162:E164)</f>
        <v>-204.24999999999955</v>
      </c>
      <c r="F59" s="21">
        <f>SUM(Mensuelle!F162:F164)</f>
        <v>-4260.499999999998</v>
      </c>
      <c r="G59" s="21">
        <f>SUM(Mensuelle!G162:G164)</f>
        <v>90036.0499999999</v>
      </c>
      <c r="H59" s="21">
        <f>SUM(Mensuelle!H162:H164)</f>
        <v>0</v>
      </c>
      <c r="I59" s="21">
        <f>SUM(Mensuelle!I162:I164)</f>
        <v>5732.626283999998</v>
      </c>
      <c r="J59" s="21">
        <f>SUM(Mensuelle!J162:J164)</f>
        <v>0</v>
      </c>
      <c r="K59" s="21">
        <f>SUM(Mensuelle!K162:K164)</f>
        <v>0</v>
      </c>
      <c r="L59" s="21">
        <f>SUM(Mensuelle!L162:L164)</f>
        <v>0</v>
      </c>
      <c r="M59" s="21">
        <f>SUM(Mensuelle!M162:M164)</f>
        <v>5732.626283999998</v>
      </c>
      <c r="N59" s="21">
        <f>SUM(Mensuelle!N162:N164)</f>
        <v>95768.6762839999</v>
      </c>
      <c r="O59" s="21">
        <f>SUM(Mensuelle!O162:O164)</f>
        <v>13821.610476389076</v>
      </c>
      <c r="P59" s="49">
        <f>SUM(Mensuelle!P162:P164)</f>
        <v>106694.52408994702</v>
      </c>
    </row>
    <row r="60" spans="1:16" ht="18">
      <c r="A60" s="58" t="s">
        <v>115</v>
      </c>
      <c r="B60" s="21">
        <f>SUM(Mensuelle!B165:B167)</f>
        <v>1763.6552643845357</v>
      </c>
      <c r="C60" s="21">
        <f>SUM(Mensuelle!C165:C167)</f>
        <v>-40248.79999999991</v>
      </c>
      <c r="D60" s="21">
        <f>SUM(Mensuelle!D165:D167)</f>
        <v>68442.79999999993</v>
      </c>
      <c r="E60" s="21">
        <f>SUM(Mensuelle!E165:E167)</f>
        <v>-386.10000000000036</v>
      </c>
      <c r="F60" s="21">
        <f>SUM(Mensuelle!F165:F167)</f>
        <v>10280.499999999998</v>
      </c>
      <c r="G60" s="21">
        <f>SUM(Mensuelle!G165:G167)</f>
        <v>38088.40000000002</v>
      </c>
      <c r="H60" s="21">
        <f>SUM(Mensuelle!H165:H167)</f>
        <v>3000</v>
      </c>
      <c r="I60" s="21">
        <f>SUM(Mensuelle!I165:I167)</f>
        <v>-6220</v>
      </c>
      <c r="J60" s="21">
        <f>SUM(Mensuelle!J165:J167)</f>
        <v>0</v>
      </c>
      <c r="K60" s="21">
        <f>SUM(Mensuelle!K165:K167)</f>
        <v>0</v>
      </c>
      <c r="L60" s="21">
        <f>SUM(Mensuelle!L165:L167)</f>
        <v>0</v>
      </c>
      <c r="M60" s="21">
        <f>SUM(Mensuelle!M165:M167)</f>
        <v>-3220</v>
      </c>
      <c r="N60" s="21">
        <f>SUM(Mensuelle!N165:N167)</f>
        <v>34868.40000000002</v>
      </c>
      <c r="O60" s="21">
        <f>SUM(Mensuelle!O165:O167)</f>
        <v>12265.766290595198</v>
      </c>
      <c r="P60" s="49">
        <f>SUM(Mensuelle!P165:P167)</f>
        <v>48897.82155497976</v>
      </c>
    </row>
    <row r="61" spans="1:16" ht="18">
      <c r="A61" s="58" t="s">
        <v>116</v>
      </c>
      <c r="B61" s="21">
        <f>SUM(Mensuelle!B168:B170)</f>
        <v>15017.372165256696</v>
      </c>
      <c r="C61" s="21">
        <f>SUM(Mensuelle!C168:C170)</f>
        <v>-74869.00000000006</v>
      </c>
      <c r="D61" s="21">
        <f>SUM(Mensuelle!D168:D170)</f>
        <v>127724.50000000025</v>
      </c>
      <c r="E61" s="21">
        <f>SUM(Mensuelle!E168:E170)</f>
        <v>875.5999999999999</v>
      </c>
      <c r="F61" s="21">
        <f>SUM(Mensuelle!F168:F170)</f>
        <v>-10309.899999999994</v>
      </c>
      <c r="G61" s="21">
        <f>SUM(Mensuelle!G168:G170)</f>
        <v>43421.2000000002</v>
      </c>
      <c r="H61" s="21">
        <f>SUM(Mensuelle!H168:H170)</f>
        <v>500</v>
      </c>
      <c r="I61" s="21">
        <f>SUM(Mensuelle!I168:I170)</f>
        <v>10410</v>
      </c>
      <c r="J61" s="21">
        <f>SUM(Mensuelle!J168:J170)</f>
        <v>0</v>
      </c>
      <c r="K61" s="21">
        <f>SUM(Mensuelle!K168:K170)</f>
        <v>0</v>
      </c>
      <c r="L61" s="21">
        <f>SUM(Mensuelle!L168:L170)</f>
        <v>0</v>
      </c>
      <c r="M61" s="21">
        <f>SUM(Mensuelle!M168:M170)</f>
        <v>10910</v>
      </c>
      <c r="N61" s="21">
        <f>SUM(Mensuelle!N168:N170)</f>
        <v>54331.2000000002</v>
      </c>
      <c r="O61" s="21">
        <f>SUM(Mensuelle!O168:O170)</f>
        <v>44693.65461874649</v>
      </c>
      <c r="P61" s="49">
        <f>SUM(Mensuelle!P168:P170)</f>
        <v>114042.22678400339</v>
      </c>
    </row>
    <row r="62" spans="1:16" ht="18">
      <c r="A62" s="58" t="s">
        <v>117</v>
      </c>
      <c r="B62" s="21">
        <f>SUM(Mensuelle!B171:B173)</f>
        <v>4603.813120923367</v>
      </c>
      <c r="C62" s="21">
        <f>SUM(Mensuelle!C171:C173)</f>
        <v>-2675.8999999999724</v>
      </c>
      <c r="D62" s="21">
        <f>SUM(Mensuelle!D171:D173)</f>
        <v>63880.40000000002</v>
      </c>
      <c r="E62" s="21">
        <f>SUM(Mensuelle!E171:E173)</f>
        <v>322.5</v>
      </c>
      <c r="F62" s="21">
        <f>SUM(Mensuelle!F171:F173)</f>
        <v>1815.4999999999964</v>
      </c>
      <c r="G62" s="21">
        <f>SUM(Mensuelle!G171:G173)</f>
        <v>63342.50000000005</v>
      </c>
      <c r="H62" s="21">
        <f>SUM(Mensuelle!H171:H173)</f>
        <v>1000</v>
      </c>
      <c r="I62" s="21">
        <f>SUM(Mensuelle!I171:I173)</f>
        <v>-6270</v>
      </c>
      <c r="J62" s="21">
        <f>SUM(Mensuelle!J171:J173)</f>
        <v>0</v>
      </c>
      <c r="K62" s="21">
        <f>SUM(Mensuelle!K171:K173)</f>
        <v>0</v>
      </c>
      <c r="L62" s="21">
        <f>SUM(Mensuelle!L171:L173)</f>
        <v>0</v>
      </c>
      <c r="M62" s="21">
        <f>SUM(Mensuelle!M171:M173)</f>
        <v>-5270</v>
      </c>
      <c r="N62" s="21">
        <f>SUM(Mensuelle!N171:N173)</f>
        <v>58072.50000000005</v>
      </c>
      <c r="O62" s="21">
        <f>SUM(Mensuelle!O171:O173)</f>
        <v>-34708.28551270818</v>
      </c>
      <c r="P62" s="49">
        <f>SUM(Mensuelle!P171:P173)</f>
        <v>27968.02760821524</v>
      </c>
    </row>
    <row r="63" spans="1:16" ht="18">
      <c r="A63" s="58" t="s">
        <v>118</v>
      </c>
      <c r="B63" s="21">
        <f>SUM(Mensuelle!B174:B176)</f>
        <v>7925.132746332762</v>
      </c>
      <c r="C63" s="21">
        <f>SUM(Mensuelle!C174:C176)</f>
        <v>53107.09999999996</v>
      </c>
      <c r="D63" s="21">
        <f>SUM(Mensuelle!D174:D176)</f>
        <v>52742.5999999999</v>
      </c>
      <c r="E63" s="21">
        <f>SUM(Mensuelle!E174:E176)</f>
        <v>1037.1</v>
      </c>
      <c r="F63" s="21">
        <f>SUM(Mensuelle!F174:F176)</f>
        <v>-1503.8999999999996</v>
      </c>
      <c r="G63" s="21">
        <f>SUM(Mensuelle!G174:G176)</f>
        <v>105382.89999999986</v>
      </c>
      <c r="H63" s="21">
        <f>SUM(Mensuelle!H174:H176)</f>
        <v>640</v>
      </c>
      <c r="I63" s="21">
        <f>SUM(Mensuelle!I174:I176)</f>
        <v>-14943.299999999988</v>
      </c>
      <c r="J63" s="21">
        <f>SUM(Mensuelle!J174:J176)</f>
        <v>0</v>
      </c>
      <c r="K63" s="21">
        <f>SUM(Mensuelle!K174:K176)</f>
        <v>0</v>
      </c>
      <c r="L63" s="21">
        <f>SUM(Mensuelle!L174:L176)</f>
        <v>0</v>
      </c>
      <c r="M63" s="21">
        <f>SUM(Mensuelle!M174:M176)</f>
        <v>-14303.299999999988</v>
      </c>
      <c r="N63" s="21">
        <f>SUM(Mensuelle!N174:N176)</f>
        <v>91079.59999999987</v>
      </c>
      <c r="O63" s="21">
        <f>SUM(Mensuelle!O174:O176)</f>
        <v>-26343.54158557988</v>
      </c>
      <c r="P63" s="49">
        <f>SUM(Mensuelle!P174:P176)</f>
        <v>72661.19116075276</v>
      </c>
    </row>
    <row r="64" spans="1:16" ht="18">
      <c r="A64" s="58" t="s">
        <v>119</v>
      </c>
      <c r="B64" s="21">
        <f>SUM(Mensuelle!B177:B179)</f>
        <v>15533.704536577134</v>
      </c>
      <c r="C64" s="21">
        <f>SUM(Mensuelle!C177:C179)</f>
        <v>-39903.400000000016</v>
      </c>
      <c r="D64" s="21">
        <f>SUM(Mensuelle!D177:D179)</f>
        <v>70282.90000000002</v>
      </c>
      <c r="E64" s="21">
        <f>SUM(Mensuelle!E177:E179)</f>
        <v>-859.5999999999995</v>
      </c>
      <c r="F64" s="21">
        <f>SUM(Mensuelle!F177:F179)</f>
        <v>6141.300000000001</v>
      </c>
      <c r="G64" s="21">
        <f>SUM(Mensuelle!G177:G179)</f>
        <v>35661.20000000001</v>
      </c>
      <c r="H64" s="21">
        <f>SUM(Mensuelle!H177:H179)</f>
        <v>2250</v>
      </c>
      <c r="I64" s="21">
        <f>SUM(Mensuelle!I177:I179)</f>
        <v>16260</v>
      </c>
      <c r="J64" s="21">
        <f>SUM(Mensuelle!J177:J179)</f>
        <v>0</v>
      </c>
      <c r="K64" s="21">
        <f>SUM(Mensuelle!K177:K179)</f>
        <v>0</v>
      </c>
      <c r="L64" s="21">
        <f>SUM(Mensuelle!L177:L179)</f>
        <v>0</v>
      </c>
      <c r="M64" s="21">
        <f>SUM(Mensuelle!M177:M179)</f>
        <v>18510</v>
      </c>
      <c r="N64" s="21">
        <f>SUM(Mensuelle!N177:N179)</f>
        <v>54171.20000000001</v>
      </c>
      <c r="O64" s="21">
        <f>SUM(Mensuelle!O177:O179)</f>
        <v>-9063.221989037142</v>
      </c>
      <c r="P64" s="50">
        <f>SUM(Mensuelle!P177:P179)</f>
        <v>60641.68254754</v>
      </c>
    </row>
    <row r="65" spans="1:16" ht="18">
      <c r="A65" s="58" t="s">
        <v>120</v>
      </c>
      <c r="B65" s="21">
        <f>SUM(Mensuelle!B180:B182)</f>
        <v>66475.03777820675</v>
      </c>
      <c r="C65" s="21">
        <f>SUM(Mensuelle!C180:C182)</f>
        <v>-37620.30000000004</v>
      </c>
      <c r="D65" s="21">
        <f>SUM(Mensuelle!D180:D182)</f>
        <v>114742.19999999998</v>
      </c>
      <c r="E65" s="21">
        <f>SUM(Mensuelle!E180:E182)</f>
        <v>1024.5999999999997</v>
      </c>
      <c r="F65" s="21">
        <f>SUM(Mensuelle!F180:F182)</f>
        <v>-3659.600000000002</v>
      </c>
      <c r="G65" s="21">
        <f>SUM(Mensuelle!G180:G182)</f>
        <v>74486.89999999995</v>
      </c>
      <c r="H65" s="21">
        <f>SUM(Mensuelle!H180:H182)</f>
        <v>-1090</v>
      </c>
      <c r="I65" s="21">
        <f>SUM(Mensuelle!I180:I182)</f>
        <v>4310</v>
      </c>
      <c r="J65" s="21">
        <f>SUM(Mensuelle!J180:J182)</f>
        <v>0</v>
      </c>
      <c r="K65" s="21">
        <f>SUM(Mensuelle!K180:K182)</f>
        <v>0</v>
      </c>
      <c r="L65" s="21">
        <f>SUM(Mensuelle!L180:L182)</f>
        <v>0</v>
      </c>
      <c r="M65" s="21">
        <f>SUM(Mensuelle!M180:M182)</f>
        <v>3220</v>
      </c>
      <c r="N65" s="21">
        <f>SUM(Mensuelle!N180:N182)</f>
        <v>77706.89999999995</v>
      </c>
      <c r="O65" s="21">
        <f>SUM(Mensuelle!O180:O182)</f>
        <v>-61582.571974869774</v>
      </c>
      <c r="P65" s="50">
        <f>SUM(Mensuelle!P180:P182)</f>
        <v>82599.36580333693</v>
      </c>
    </row>
    <row r="66" spans="1:16" ht="18">
      <c r="A66" s="58" t="s">
        <v>121</v>
      </c>
      <c r="B66" s="21">
        <f>SUM(Mensuelle!B183:B185)</f>
        <v>12759.082449017622</v>
      </c>
      <c r="C66" s="21">
        <f>SUM(Mensuelle!C183:C185)</f>
        <v>-62941.2000000001</v>
      </c>
      <c r="D66" s="21">
        <f>SUM(Mensuelle!D183:D185)</f>
        <v>101358.90000000014</v>
      </c>
      <c r="E66" s="21">
        <f>SUM(Mensuelle!E183:E185)</f>
        <v>-661.8</v>
      </c>
      <c r="F66" s="21">
        <f>SUM(Mensuelle!F183:F185)</f>
        <v>-1229.5999999999985</v>
      </c>
      <c r="G66" s="21">
        <f>SUM(Mensuelle!G183:G185)</f>
        <v>36526.30000000006</v>
      </c>
      <c r="H66" s="21">
        <f>SUM(Mensuelle!H183:H185)</f>
        <v>1200</v>
      </c>
      <c r="I66" s="21">
        <f>SUM(Mensuelle!I183:I185)</f>
        <v>-21170</v>
      </c>
      <c r="J66" s="21">
        <f>SUM(Mensuelle!J183:J185)</f>
        <v>0</v>
      </c>
      <c r="K66" s="21">
        <f>SUM(Mensuelle!K183:K185)</f>
        <v>0</v>
      </c>
      <c r="L66" s="21">
        <f>SUM(Mensuelle!L183:L185)</f>
        <v>0</v>
      </c>
      <c r="M66" s="21">
        <f>SUM(Mensuelle!M183:M185)</f>
        <v>-19970</v>
      </c>
      <c r="N66" s="21">
        <f>SUM(Mensuelle!N183:N185)</f>
        <v>16556.30000000006</v>
      </c>
      <c r="O66" s="21">
        <f>SUM(Mensuelle!O183:O185)</f>
        <v>44825.04961375844</v>
      </c>
      <c r="P66" s="50">
        <f>SUM(Mensuelle!P183:P185)</f>
        <v>74140.43206277612</v>
      </c>
    </row>
    <row r="67" spans="1:16" ht="18">
      <c r="A67" s="58" t="s">
        <v>122</v>
      </c>
      <c r="B67" s="21">
        <f>SUM(Mensuelle!B186:B188)</f>
        <v>4938.13163580578</v>
      </c>
      <c r="C67" s="21">
        <f>SUM(Mensuelle!C186:C188)</f>
        <v>35158.39999999998</v>
      </c>
      <c r="D67" s="21">
        <f>SUM(Mensuelle!D186:D188)</f>
        <v>69608.09999999992</v>
      </c>
      <c r="E67" s="21">
        <f>SUM(Mensuelle!E186:E188)</f>
        <v>301.7000000000007</v>
      </c>
      <c r="F67" s="21">
        <f>SUM(Mensuelle!F186:F188)</f>
        <v>-1207.5</v>
      </c>
      <c r="G67" s="21">
        <f>SUM(Mensuelle!G186:G188)</f>
        <v>103860.6999999999</v>
      </c>
      <c r="H67" s="21">
        <f>SUM(Mensuelle!H186:H188)</f>
        <v>4000</v>
      </c>
      <c r="I67" s="21">
        <f>SUM(Mensuelle!I186:I188)</f>
        <v>-23990</v>
      </c>
      <c r="J67" s="21">
        <f>SUM(Mensuelle!J186:J188)</f>
        <v>0</v>
      </c>
      <c r="K67" s="21">
        <f>SUM(Mensuelle!K186:K188)</f>
        <v>0</v>
      </c>
      <c r="L67" s="21">
        <f>SUM(Mensuelle!L186:L188)</f>
        <v>0</v>
      </c>
      <c r="M67" s="21">
        <f>SUM(Mensuelle!M186:M188)</f>
        <v>-19990</v>
      </c>
      <c r="N67" s="21">
        <f>SUM(Mensuelle!N186:N188)</f>
        <v>83870.6999999999</v>
      </c>
      <c r="O67" s="21">
        <f>SUM(Mensuelle!O186:O188)</f>
        <v>-35668.87857381649</v>
      </c>
      <c r="P67" s="50">
        <f>SUM(Mensuelle!P186:P188)</f>
        <v>53139.9530619892</v>
      </c>
    </row>
    <row r="68" spans="1:16" ht="18">
      <c r="A68" s="59" t="s">
        <v>123</v>
      </c>
      <c r="B68" s="21">
        <f>SUM(Mensuelle!B189:B191)</f>
        <v>11015.498394984188</v>
      </c>
      <c r="C68" s="21">
        <f>SUM(Mensuelle!C189:C191)</f>
        <v>-52940.699999999895</v>
      </c>
      <c r="D68" s="21">
        <f>SUM(Mensuelle!D189:D191)</f>
        <v>69090.19999999975</v>
      </c>
      <c r="E68" s="21">
        <f>SUM(Mensuelle!E189:E191)</f>
        <v>167.09999999999923</v>
      </c>
      <c r="F68" s="21">
        <f>SUM(Mensuelle!F189:F191)</f>
        <v>4322.783492999999</v>
      </c>
      <c r="G68" s="21">
        <f>SUM(Mensuelle!G189:G191)</f>
        <v>20639.38349299985</v>
      </c>
      <c r="H68" s="21">
        <f>SUM(Mensuelle!H189:H191)</f>
        <v>2800</v>
      </c>
      <c r="I68" s="21">
        <f>SUM(Mensuelle!I189:I191)</f>
        <v>42790</v>
      </c>
      <c r="J68" s="21">
        <f>SUM(Mensuelle!J189:J191)</f>
        <v>0</v>
      </c>
      <c r="K68" s="21">
        <f>SUM(Mensuelle!K189:K191)</f>
        <v>0</v>
      </c>
      <c r="L68" s="21">
        <f>SUM(Mensuelle!L189:L191)</f>
        <v>0</v>
      </c>
      <c r="M68" s="21">
        <f>SUM(Mensuelle!M189:M191)</f>
        <v>45590</v>
      </c>
      <c r="N68" s="21">
        <f>SUM(Mensuelle!N189:N191)</f>
        <v>66229.38349299986</v>
      </c>
      <c r="O68" s="21">
        <f>SUM(Mensuelle!O189:O191)</f>
        <v>-55751.04747655966</v>
      </c>
      <c r="P68" s="50">
        <f>SUM(Mensuelle!P189:P191)</f>
        <v>21493.834411424374</v>
      </c>
    </row>
    <row r="69" spans="1:16" ht="18">
      <c r="A69" s="59" t="s">
        <v>125</v>
      </c>
      <c r="B69" s="21">
        <f>SUM(Mensuelle!B192:B194)</f>
        <v>4258.240988263677</v>
      </c>
      <c r="C69" s="21">
        <f>SUM(Mensuelle!C192:C194)</f>
        <v>24815.000000000022</v>
      </c>
      <c r="D69" s="21">
        <f>SUM(Mensuelle!D192:D194)</f>
        <v>118334.00000000017</v>
      </c>
      <c r="E69" s="21">
        <f>SUM(Mensuelle!E192:E194)</f>
        <v>-1.2000000000000455</v>
      </c>
      <c r="F69" s="21">
        <f>SUM(Mensuelle!F192:F194)</f>
        <v>-4149.270584999998</v>
      </c>
      <c r="G69" s="21">
        <f>SUM(Mensuelle!G192:G194)</f>
        <v>138998.52941500023</v>
      </c>
      <c r="H69" s="21">
        <f>SUM(Mensuelle!H192:H194)</f>
        <v>0</v>
      </c>
      <c r="I69" s="21">
        <f>SUM(Mensuelle!I192:I194)</f>
        <v>2730</v>
      </c>
      <c r="J69" s="21">
        <f>SUM(Mensuelle!J192:J194)</f>
        <v>0</v>
      </c>
      <c r="K69" s="21">
        <f>SUM(Mensuelle!K192:K194)</f>
        <v>0</v>
      </c>
      <c r="L69" s="21">
        <f>SUM(Mensuelle!L192:L194)</f>
        <v>0</v>
      </c>
      <c r="M69" s="21">
        <f>SUM(Mensuelle!M192:M194)</f>
        <v>2730</v>
      </c>
      <c r="N69" s="21">
        <f>SUM(Mensuelle!N192:N194)</f>
        <v>141728.52941500023</v>
      </c>
      <c r="O69" s="21">
        <f>SUM(Mensuelle!O192:O194)</f>
        <v>-124481.77480677672</v>
      </c>
      <c r="P69" s="50">
        <f>SUM(Mensuelle!P192:P194)</f>
        <v>21504.99559648716</v>
      </c>
    </row>
    <row r="70" spans="1:16" ht="18">
      <c r="A70" s="59" t="s">
        <v>126</v>
      </c>
      <c r="B70" s="21">
        <f>SUM(Mensuelle!B195:B197)</f>
        <v>5397.876503880822</v>
      </c>
      <c r="C70" s="21">
        <f>SUM(Mensuelle!C195:C197)</f>
        <v>138906.69999999987</v>
      </c>
      <c r="D70" s="21">
        <f>SUM(Mensuelle!D195:D197)</f>
        <v>79618.20000000033</v>
      </c>
      <c r="E70" s="21">
        <f>SUM(Mensuelle!E195:E197)</f>
        <v>300.20000000000005</v>
      </c>
      <c r="F70" s="21">
        <f>SUM(Mensuelle!F195:F197)</f>
        <v>3367.687092</v>
      </c>
      <c r="G70" s="21">
        <f>SUM(Mensuelle!G195:G197)</f>
        <v>222192.7870920002</v>
      </c>
      <c r="H70" s="21">
        <f>SUM(Mensuelle!H195:H197)</f>
        <v>0</v>
      </c>
      <c r="I70" s="21">
        <f>SUM(Mensuelle!I195:I197)</f>
        <v>1330</v>
      </c>
      <c r="J70" s="21">
        <f>SUM(Mensuelle!J195:J197)</f>
        <v>0</v>
      </c>
      <c r="K70" s="21">
        <f>SUM(Mensuelle!K195:K197)</f>
        <v>0</v>
      </c>
      <c r="L70" s="21">
        <f>SUM(Mensuelle!L195:L197)</f>
        <v>0</v>
      </c>
      <c r="M70" s="21">
        <f>SUM(Mensuelle!M195:M197)</f>
        <v>1330</v>
      </c>
      <c r="N70" s="21">
        <f>SUM(Mensuelle!N195:N197)</f>
        <v>223522.7870920002</v>
      </c>
      <c r="O70" s="21">
        <f>SUM(Mensuelle!O195:O197)</f>
        <v>120292.98323832231</v>
      </c>
      <c r="P70" s="50">
        <f>SUM(Mensuelle!P195:P197)</f>
        <v>349213.6468342033</v>
      </c>
    </row>
    <row r="71" spans="1:16" ht="18">
      <c r="A71" s="59" t="s">
        <v>127</v>
      </c>
      <c r="B71" s="21">
        <f>SUM(Mensuelle!B198:B200)</f>
        <v>17263.729070013163</v>
      </c>
      <c r="C71" s="21">
        <f>SUM(Mensuelle!C198:C200)</f>
        <v>-38283.01651700011</v>
      </c>
      <c r="D71" s="21">
        <f>SUM(Mensuelle!D198:D200)</f>
        <v>30402.599999999875</v>
      </c>
      <c r="E71" s="21">
        <f>SUM(Mensuelle!E198:E200)</f>
        <v>-384.39999999999986</v>
      </c>
      <c r="F71" s="21">
        <f>SUM(Mensuelle!F198:F200)</f>
        <v>-1401</v>
      </c>
      <c r="G71" s="21">
        <f>SUM(Mensuelle!G198:G200)</f>
        <v>-9665.816517000234</v>
      </c>
      <c r="H71" s="21">
        <f>SUM(Mensuelle!H198:H200)</f>
        <v>0</v>
      </c>
      <c r="I71" s="21">
        <f>SUM(Mensuelle!I198:I200)</f>
        <v>-3760</v>
      </c>
      <c r="J71" s="21">
        <f>SUM(Mensuelle!J198:J200)</f>
        <v>0</v>
      </c>
      <c r="K71" s="21">
        <f>SUM(Mensuelle!K198:K200)</f>
        <v>0</v>
      </c>
      <c r="L71" s="21">
        <f>SUM(Mensuelle!L198:L200)</f>
        <v>0</v>
      </c>
      <c r="M71" s="21">
        <f>SUM(Mensuelle!M198:M200)</f>
        <v>-3760</v>
      </c>
      <c r="N71" s="21">
        <f>SUM(Mensuelle!N198:N200)</f>
        <v>-13425.816517000232</v>
      </c>
      <c r="O71" s="21">
        <f>SUM(Mensuelle!O198:O200)</f>
        <v>18679.001727665276</v>
      </c>
      <c r="P71" s="50">
        <f>SUM(Mensuelle!P198:P200)</f>
        <v>22516.914280678204</v>
      </c>
    </row>
    <row r="72" spans="1:16" ht="18">
      <c r="A72" s="59" t="s">
        <v>128</v>
      </c>
      <c r="B72" s="62">
        <f>SUM(Mensuelle!B201:B203)</f>
        <v>5988.2431634589375</v>
      </c>
      <c r="C72" s="62">
        <f>SUM(Mensuelle!C201:C203)</f>
        <v>-65591.78348299993</v>
      </c>
      <c r="D72" s="62">
        <f>SUM(Mensuelle!D201:D203)</f>
        <v>60317.30000000006</v>
      </c>
      <c r="E72" s="62">
        <f>SUM(Mensuelle!E201:E203)</f>
        <v>-1362.3000000000006</v>
      </c>
      <c r="F72" s="62">
        <f>SUM(Mensuelle!F201:F203)</f>
        <v>10744.099999999995</v>
      </c>
      <c r="G72" s="62">
        <f>SUM(Mensuelle!G201:G203)</f>
        <v>4107.3165170001175</v>
      </c>
      <c r="H72" s="62">
        <f>SUM(Mensuelle!H201:H203)</f>
        <v>-1000</v>
      </c>
      <c r="I72" s="62">
        <f>SUM(Mensuelle!I201:I203)</f>
        <v>3340</v>
      </c>
      <c r="J72" s="62">
        <f>SUM(Mensuelle!J201:J203)</f>
        <v>0</v>
      </c>
      <c r="K72" s="62">
        <f>SUM(Mensuelle!K201:K203)</f>
        <v>0</v>
      </c>
      <c r="L72" s="62">
        <f>SUM(Mensuelle!L201:L203)</f>
        <v>0</v>
      </c>
      <c r="M72" s="62">
        <f>SUM(Mensuelle!M201:M203)</f>
        <v>2340</v>
      </c>
      <c r="N72" s="62">
        <f>SUM(Mensuelle!N201:N203)</f>
        <v>6447.3165170001175</v>
      </c>
      <c r="O72" s="62">
        <f>SUM(Mensuelle!O201:O203)</f>
        <v>4171.848264676815</v>
      </c>
      <c r="P72" s="50">
        <f>SUM(Mensuelle!P201:P203)</f>
        <v>16607.40794513587</v>
      </c>
    </row>
    <row r="73" spans="1:16" ht="18">
      <c r="A73" s="59" t="s">
        <v>129</v>
      </c>
      <c r="B73" s="62">
        <f>SUM(Mensuelle!B204:B206)</f>
        <v>9993.809387352954</v>
      </c>
      <c r="C73" s="62">
        <f>SUM(Mensuelle!C204:C206)</f>
        <v>48496.100000000035</v>
      </c>
      <c r="D73" s="62">
        <f>SUM(Mensuelle!D204:D206)</f>
        <v>27514.7999999998</v>
      </c>
      <c r="E73" s="62">
        <f>SUM(Mensuelle!E204:E206)</f>
        <v>1460.0000000000007</v>
      </c>
      <c r="F73" s="62">
        <f>SUM(Mensuelle!F204:F206)</f>
        <v>-8372.069999999996</v>
      </c>
      <c r="G73" s="62">
        <f>SUM(Mensuelle!G204:G206)</f>
        <v>69098.82999999986</v>
      </c>
      <c r="H73" s="62">
        <f>SUM(Mensuelle!H204:H206)</f>
        <v>500</v>
      </c>
      <c r="I73" s="62">
        <f>SUM(Mensuelle!I204:I206)</f>
        <v>10910</v>
      </c>
      <c r="J73" s="62">
        <f>SUM(Mensuelle!J204:J206)</f>
        <v>0</v>
      </c>
      <c r="K73" s="62">
        <f>SUM(Mensuelle!K204:K206)</f>
        <v>0</v>
      </c>
      <c r="L73" s="62">
        <f>SUM(Mensuelle!L204:L206)</f>
        <v>0</v>
      </c>
      <c r="M73" s="62">
        <f>SUM(Mensuelle!M204:M206)</f>
        <v>11410</v>
      </c>
      <c r="N73" s="62">
        <f>SUM(Mensuelle!N204:N206)</f>
        <v>80508.82999999986</v>
      </c>
      <c r="O73" s="62">
        <f>SUM(Mensuelle!O204:O206)</f>
        <v>42701.258316873005</v>
      </c>
      <c r="P73" s="50">
        <f>SUM(Mensuelle!P204:P206)</f>
        <v>133203.89770422582</v>
      </c>
    </row>
    <row r="74" spans="1:16" ht="18">
      <c r="A74" s="59" t="s">
        <v>130</v>
      </c>
      <c r="B74" s="62">
        <f>SUM(Mensuelle!B207:B209)</f>
        <v>37322.69406008492</v>
      </c>
      <c r="C74" s="62">
        <f>SUM(Mensuelle!C207:C209)</f>
        <v>-81273.49999999997</v>
      </c>
      <c r="D74" s="62">
        <f>SUM(Mensuelle!D207:D209)</f>
        <v>99623.69999999982</v>
      </c>
      <c r="E74" s="62">
        <f>SUM(Mensuelle!E207:E209)</f>
        <v>-556.1000000000001</v>
      </c>
      <c r="F74" s="62">
        <f>SUM(Mensuelle!F207:F209)</f>
        <v>3219.0599999999977</v>
      </c>
      <c r="G74" s="62">
        <f>SUM(Mensuelle!G207:G209)</f>
        <v>21013.159999999858</v>
      </c>
      <c r="H74" s="62">
        <f>SUM(Mensuelle!H207:H209)</f>
        <v>-11300</v>
      </c>
      <c r="I74" s="62">
        <f>SUM(Mensuelle!I207:I209)</f>
        <v>12800</v>
      </c>
      <c r="J74" s="62">
        <f>SUM(Mensuelle!J207:J209)</f>
        <v>0</v>
      </c>
      <c r="K74" s="62">
        <f>SUM(Mensuelle!K207:K209)</f>
        <v>0</v>
      </c>
      <c r="L74" s="62">
        <f>SUM(Mensuelle!L207:L209)</f>
        <v>0</v>
      </c>
      <c r="M74" s="62">
        <f>SUM(Mensuelle!M207:M209)</f>
        <v>1500</v>
      </c>
      <c r="N74" s="62">
        <f>SUM(Mensuelle!N207:N209)</f>
        <v>22513.159999999858</v>
      </c>
      <c r="O74" s="62">
        <f>SUM(Mensuelle!O207:O209)</f>
        <v>-3823.838382354228</v>
      </c>
      <c r="P74" s="50">
        <f>SUM(Mensuelle!P207:P209)</f>
        <v>56012.01567773055</v>
      </c>
    </row>
    <row r="75" spans="1:16" ht="18">
      <c r="A75" s="59" t="s">
        <v>132</v>
      </c>
      <c r="B75" s="62">
        <f>SUM(Mensuelle!B210:B212)</f>
        <v>170274.99397632122</v>
      </c>
      <c r="C75" s="62">
        <f>SUM(Mensuelle!C210:C212)</f>
        <v>-168119.90000000008</v>
      </c>
      <c r="D75" s="62">
        <f>SUM(Mensuelle!D210:D212)</f>
        <v>-49497.90000000002</v>
      </c>
      <c r="E75" s="62">
        <f>SUM(Mensuelle!E210:E212)</f>
        <v>-1718.7999999999997</v>
      </c>
      <c r="F75" s="62">
        <f>SUM(Mensuelle!F210:F212)</f>
        <v>-6144.289999999997</v>
      </c>
      <c r="G75" s="62">
        <f>SUM(Mensuelle!G210:G212)</f>
        <v>-225480.89000000013</v>
      </c>
      <c r="H75" s="62">
        <f>SUM(Mensuelle!H210:H212)</f>
        <v>0</v>
      </c>
      <c r="I75" s="62">
        <f>SUM(Mensuelle!I210:I212)</f>
        <v>12700</v>
      </c>
      <c r="J75" s="62">
        <f>SUM(Mensuelle!J210:J212)</f>
        <v>0</v>
      </c>
      <c r="K75" s="62">
        <f>SUM(Mensuelle!K210:K212)</f>
        <v>0</v>
      </c>
      <c r="L75" s="62">
        <f>SUM(Mensuelle!L210:L212)</f>
        <v>0</v>
      </c>
      <c r="M75" s="62">
        <f>SUM(Mensuelle!M210:M212)</f>
        <v>12700</v>
      </c>
      <c r="N75" s="62">
        <f>SUM(Mensuelle!N210:N212)</f>
        <v>-212780.89000000013</v>
      </c>
      <c r="O75" s="64">
        <f>SUM(Mensuelle!O210:O212)</f>
        <v>52573.564988776794</v>
      </c>
      <c r="P75" s="65">
        <f>SUM(Mensuelle!P210:P212)</f>
        <v>10067.66896509787</v>
      </c>
    </row>
    <row r="76" spans="1:16" ht="18">
      <c r="A76" s="59" t="s">
        <v>133</v>
      </c>
      <c r="B76" s="62">
        <f>SUM(Mensuelle!B213:B215)</f>
        <v>31313.51559219203</v>
      </c>
      <c r="C76" s="62">
        <f>SUM(Mensuelle!C213:C215)</f>
        <v>39530.50000000006</v>
      </c>
      <c r="D76" s="62">
        <f>SUM(Mensuelle!D213:D215)</f>
        <v>-6369.299999999945</v>
      </c>
      <c r="E76" s="62">
        <f>SUM(Mensuelle!E213:E215)</f>
        <v>-2215.9999999999995</v>
      </c>
      <c r="F76" s="62">
        <f>SUM(Mensuelle!F213:F215)</f>
        <v>-2557.300000000001</v>
      </c>
      <c r="G76" s="62">
        <f>SUM(Mensuelle!G213:G215)</f>
        <v>28387.90000000011</v>
      </c>
      <c r="H76" s="62">
        <f>SUM(Mensuelle!H213:H215)</f>
        <v>0</v>
      </c>
      <c r="I76" s="62">
        <f>SUM(Mensuelle!I213:I215)</f>
        <v>-22400</v>
      </c>
      <c r="J76" s="62">
        <f>SUM(Mensuelle!J213:J215)</f>
        <v>0</v>
      </c>
      <c r="K76" s="62">
        <f>SUM(Mensuelle!K213:K215)</f>
        <v>0</v>
      </c>
      <c r="L76" s="62">
        <f>SUM(Mensuelle!L213:L215)</f>
        <v>0</v>
      </c>
      <c r="M76" s="62">
        <f>SUM(Mensuelle!M213:M215)</f>
        <v>-22400</v>
      </c>
      <c r="N76" s="62">
        <f>SUM(Mensuelle!N213:N215)</f>
        <v>5987.900000000111</v>
      </c>
      <c r="O76" s="64">
        <f>SUM(Mensuelle!O213:O215)</f>
        <v>117177.52559711224</v>
      </c>
      <c r="P76" s="65">
        <f>SUM(Mensuelle!P213:P215)</f>
        <v>154478.9411893044</v>
      </c>
    </row>
    <row r="77" spans="1:16" ht="18">
      <c r="A77" s="59" t="s">
        <v>134</v>
      </c>
      <c r="B77" s="62">
        <f>SUM(Mensuelle!B216:B218)</f>
        <v>6620.486871048275</v>
      </c>
      <c r="C77" s="62">
        <f>SUM(Mensuelle!C216:C218)</f>
        <v>374191</v>
      </c>
      <c r="D77" s="62">
        <f>SUM(Mensuelle!D216:D218)</f>
        <v>-67647.90000000002</v>
      </c>
      <c r="E77" s="62">
        <f>SUM(Mensuelle!E216:E218)</f>
        <v>5290.199999999999</v>
      </c>
      <c r="F77" s="62">
        <f>SUM(Mensuelle!F216:F218)</f>
        <v>2009.699999999999</v>
      </c>
      <c r="G77" s="62">
        <f>SUM(Mensuelle!G216:G218)</f>
        <v>313843</v>
      </c>
      <c r="H77" s="62">
        <f>SUM(Mensuelle!H216:H218)</f>
        <v>0</v>
      </c>
      <c r="I77" s="62">
        <f>SUM(Mensuelle!I216:I218)</f>
        <v>-7250</v>
      </c>
      <c r="J77" s="62">
        <f>SUM(Mensuelle!J216:J218)</f>
        <v>0</v>
      </c>
      <c r="K77" s="62">
        <f>SUM(Mensuelle!K216:K218)</f>
        <v>0</v>
      </c>
      <c r="L77" s="62">
        <f>SUM(Mensuelle!L216:L218)</f>
        <v>0</v>
      </c>
      <c r="M77" s="62">
        <f>SUM(Mensuelle!M216:M218)</f>
        <v>-7250</v>
      </c>
      <c r="N77" s="62">
        <f>SUM(Mensuelle!N216:N218)</f>
        <v>306593</v>
      </c>
      <c r="O77" s="62">
        <f>SUM(Mensuelle!O216:O218)</f>
        <v>-99938.79509409943</v>
      </c>
      <c r="P77" s="50">
        <f>SUM(Mensuelle!P216:P218)</f>
        <v>213274.69177694886</v>
      </c>
    </row>
    <row r="78" spans="1:18" ht="18">
      <c r="A78" s="59" t="s">
        <v>135</v>
      </c>
      <c r="B78" s="62">
        <f>SUM(Mensuelle!B219:B221)</f>
        <v>1334.3326579890936</v>
      </c>
      <c r="C78" s="62">
        <f>SUM(Mensuelle!C219:C221)</f>
        <v>247945.7</v>
      </c>
      <c r="D78" s="62">
        <f>SUM(Mensuelle!D219:D221)</f>
        <v>64837.90000000037</v>
      </c>
      <c r="E78" s="62">
        <f>SUM(Mensuelle!E219:E221)</f>
        <v>98.60000000000002</v>
      </c>
      <c r="F78" s="62">
        <f>SUM(Mensuelle!F219:F221)</f>
        <v>-2968.199999999999</v>
      </c>
      <c r="G78" s="62">
        <f>SUM(Mensuelle!G219:G221)</f>
        <v>309914.0000000004</v>
      </c>
      <c r="H78" s="62">
        <f>SUM(Mensuelle!H219:H221)</f>
        <v>0</v>
      </c>
      <c r="I78" s="62">
        <f>SUM(Mensuelle!I219:I221)</f>
        <v>-2040</v>
      </c>
      <c r="J78" s="62">
        <f>SUM(Mensuelle!J219:J221)</f>
        <v>0</v>
      </c>
      <c r="K78" s="62">
        <f>SUM(Mensuelle!K219:K221)</f>
        <v>0</v>
      </c>
      <c r="L78" s="62">
        <f>SUM(Mensuelle!L219:L221)</f>
        <v>0</v>
      </c>
      <c r="M78" s="62">
        <f>SUM(Mensuelle!M219:M221)</f>
        <v>-2040</v>
      </c>
      <c r="N78" s="62">
        <f>SUM(Mensuelle!N219:N221)</f>
        <v>307874.0000000004</v>
      </c>
      <c r="O78" s="62">
        <f>SUM(Mensuelle!O219:O221)</f>
        <v>-222431.88582367555</v>
      </c>
      <c r="P78" s="50">
        <f>SUM(Mensuelle!P219:P221)</f>
        <v>86776.44683431392</v>
      </c>
      <c r="R78" s="81"/>
    </row>
    <row r="79" spans="1:18" ht="18">
      <c r="A79" s="59" t="s">
        <v>137</v>
      </c>
      <c r="B79" s="62">
        <f>SUM(Mensuelle!B222:B224)</f>
        <v>3705.8911432116083</v>
      </c>
      <c r="C79" s="62">
        <f>SUM(Mensuelle!C222:C224)</f>
        <v>-89080.99999999994</v>
      </c>
      <c r="D79" s="62">
        <f>SUM(Mensuelle!D222:D224)</f>
        <v>82911.19999999952</v>
      </c>
      <c r="E79" s="62">
        <f>SUM(Mensuelle!E222:E224)</f>
        <v>-2653.9000000000005</v>
      </c>
      <c r="F79" s="62">
        <f>SUM(Mensuelle!F222:F224)</f>
        <v>6660.300000000001</v>
      </c>
      <c r="G79" s="62">
        <f>SUM(Mensuelle!G222:G224)</f>
        <v>-2163.4000000004235</v>
      </c>
      <c r="H79" s="62">
        <f>SUM(Mensuelle!H222:H224)</f>
        <v>0</v>
      </c>
      <c r="I79" s="62">
        <f>SUM(Mensuelle!I222:I224)</f>
        <v>-7350</v>
      </c>
      <c r="J79" s="62">
        <f>SUM(Mensuelle!J222:J224)</f>
        <v>0</v>
      </c>
      <c r="K79" s="62">
        <f>SUM(Mensuelle!K222:K224)</f>
        <v>0</v>
      </c>
      <c r="L79" s="62">
        <f>SUM(Mensuelle!L222:L224)</f>
        <v>0</v>
      </c>
      <c r="M79" s="62">
        <f>SUM(Mensuelle!M222:M224)</f>
        <v>-7350</v>
      </c>
      <c r="N79" s="62">
        <f>SUM(Mensuelle!N222:N224)</f>
        <v>-9513.400000000423</v>
      </c>
      <c r="O79" s="62">
        <f>SUM(Mensuelle!O222:O224)</f>
        <v>9498.443130466796</v>
      </c>
      <c r="P79" s="50">
        <f>SUM(Mensuelle!P222:P224)</f>
        <v>3690.9342736779736</v>
      </c>
      <c r="R79" s="81"/>
    </row>
    <row r="80" spans="1:18" ht="18">
      <c r="A80" s="59" t="s">
        <v>138</v>
      </c>
      <c r="B80" s="62">
        <f>SUM(Mensuelle!B225:B227)</f>
        <v>-17083.82057977993</v>
      </c>
      <c r="C80" s="62">
        <f>SUM(Mensuelle!C225:C227)</f>
        <v>-37093.20000000004</v>
      </c>
      <c r="D80" s="62">
        <f>SUM(Mensuelle!D225:D227)</f>
        <v>100123.60000000056</v>
      </c>
      <c r="E80" s="62">
        <f>SUM(Mensuelle!E225:E227)</f>
        <v>-117.39999999999964</v>
      </c>
      <c r="F80" s="62">
        <f>SUM(Mensuelle!F225:F227)</f>
        <v>0</v>
      </c>
      <c r="G80" s="62">
        <f>SUM(Mensuelle!G225:G227)</f>
        <v>62913.000000000524</v>
      </c>
      <c r="H80" s="62">
        <f>SUM(Mensuelle!H225:H227)</f>
        <v>0</v>
      </c>
      <c r="I80" s="62">
        <f>SUM(Mensuelle!I225:I227)</f>
        <v>12150</v>
      </c>
      <c r="J80" s="62">
        <f>SUM(Mensuelle!J225:J227)</f>
        <v>0</v>
      </c>
      <c r="K80" s="62">
        <f>SUM(Mensuelle!K225:K227)</f>
        <v>0</v>
      </c>
      <c r="L80" s="62">
        <f>SUM(Mensuelle!L225:L227)</f>
        <v>0</v>
      </c>
      <c r="M80" s="62">
        <f>SUM(Mensuelle!M225:M227)</f>
        <v>12150</v>
      </c>
      <c r="N80" s="62">
        <f>SUM(Mensuelle!N225:N227)</f>
        <v>75063.00000000052</v>
      </c>
      <c r="O80" s="62">
        <f>SUM(Mensuelle!O225:O227)</f>
        <v>70088.5039222434</v>
      </c>
      <c r="P80" s="50">
        <f>SUM(Mensuelle!P225:P227)</f>
        <v>128067.68334246398</v>
      </c>
      <c r="R80" s="81"/>
    </row>
    <row r="81" spans="1:18" ht="18">
      <c r="A81" s="59" t="s">
        <v>139</v>
      </c>
      <c r="B81" s="62">
        <f>SUM(Mensuelle!B228:B230)</f>
        <v>9261.743451759927</v>
      </c>
      <c r="C81" s="62">
        <f>SUM(Mensuelle!C228:C230)</f>
        <v>233234.5</v>
      </c>
      <c r="D81" s="62">
        <f>SUM(Mensuelle!D228:D230)</f>
        <v>-43932.50000000019</v>
      </c>
      <c r="E81" s="62">
        <f>SUM(Mensuelle!E228:E230)</f>
        <v>2222.7000000000007</v>
      </c>
      <c r="F81" s="62">
        <f>SUM(Mensuelle!F228:F230)</f>
        <v>0</v>
      </c>
      <c r="G81" s="62">
        <f>SUM(Mensuelle!G228:G230)</f>
        <v>191524.69999999984</v>
      </c>
      <c r="H81" s="62">
        <f>SUM(Mensuelle!H228:H230)</f>
        <v>0</v>
      </c>
      <c r="I81" s="62">
        <f>SUM(Mensuelle!I228:I230)</f>
        <v>-7280</v>
      </c>
      <c r="J81" s="62">
        <f>SUM(Mensuelle!J228:J230)</f>
        <v>0</v>
      </c>
      <c r="K81" s="62">
        <f>SUM(Mensuelle!K228:K230)</f>
        <v>0</v>
      </c>
      <c r="L81" s="62">
        <f>SUM(Mensuelle!L228:L230)</f>
        <v>0</v>
      </c>
      <c r="M81" s="62">
        <f>SUM(Mensuelle!M228:M230)</f>
        <v>-7280</v>
      </c>
      <c r="N81" s="62">
        <f>SUM(Mensuelle!N228:N230)</f>
        <v>184244.69999999984</v>
      </c>
      <c r="O81" s="62">
        <f>SUM(Mensuelle!O228:O230)</f>
        <v>41517.51800174662</v>
      </c>
      <c r="P81" s="50">
        <f>SUM(Mensuelle!P228:P230)</f>
        <v>235023.96145350637</v>
      </c>
      <c r="R81" s="81"/>
    </row>
    <row r="82" spans="1:18" ht="18">
      <c r="A82" s="59" t="s">
        <v>141</v>
      </c>
      <c r="B82" s="62">
        <f>SUM(Mensuelle!B231:B233)</f>
        <v>-6979.217371186995</v>
      </c>
      <c r="C82" s="62">
        <f>SUM(Mensuelle!C231:C233)</f>
        <v>119683.69999999987</v>
      </c>
      <c r="D82" s="62">
        <f>SUM(Mensuelle!D231:D233)</f>
        <v>-21848.299999999916</v>
      </c>
      <c r="E82" s="62">
        <f>SUM(Mensuelle!E231:E233)</f>
        <v>0</v>
      </c>
      <c r="F82" s="62">
        <f>SUM(Mensuelle!F231:F233)</f>
        <v>0</v>
      </c>
      <c r="G82" s="62">
        <f>SUM(Mensuelle!G231:G233)</f>
        <v>97835.39999999995</v>
      </c>
      <c r="H82" s="62">
        <f>SUM(Mensuelle!H231:H233)</f>
        <v>0</v>
      </c>
      <c r="I82" s="62">
        <f>SUM(Mensuelle!I231:I233)</f>
        <v>13160</v>
      </c>
      <c r="J82" s="62">
        <f>SUM(Mensuelle!J231:J233)</f>
        <v>0</v>
      </c>
      <c r="K82" s="62">
        <f>SUM(Mensuelle!K231:K233)</f>
        <v>0</v>
      </c>
      <c r="L82" s="62">
        <f>SUM(Mensuelle!L231:L233)</f>
        <v>0</v>
      </c>
      <c r="M82" s="62">
        <f>SUM(Mensuelle!M231:M233)</f>
        <v>13160</v>
      </c>
      <c r="N82" s="62">
        <f>SUM(Mensuelle!N231:N233)</f>
        <v>110995.39999999995</v>
      </c>
      <c r="O82" s="62">
        <f>SUM(Mensuelle!O231:O233)</f>
        <v>113544.63427521185</v>
      </c>
      <c r="P82" s="50">
        <f>SUM(Mensuelle!P231:P233)</f>
        <v>217560.8169040248</v>
      </c>
      <c r="R82" s="81"/>
    </row>
    <row r="83" spans="1:18" ht="18">
      <c r="A83" s="59" t="s">
        <v>144</v>
      </c>
      <c r="B83" s="62">
        <f>SUM(Mensuelle!B234:B236)</f>
        <v>8402.05451479193</v>
      </c>
      <c r="C83" s="62">
        <f>SUM(Mensuelle!C234:C236)</f>
        <v>-17913.999999999825</v>
      </c>
      <c r="D83" s="62">
        <f>SUM(Mensuelle!D234:D236)</f>
        <v>140963.40000000002</v>
      </c>
      <c r="E83" s="62">
        <f>SUM(Mensuelle!E234:E236)</f>
        <v>0</v>
      </c>
      <c r="F83" s="62">
        <f>SUM(Mensuelle!F234:F236)</f>
        <v>0</v>
      </c>
      <c r="G83" s="62">
        <f>SUM(Mensuelle!G234:G236)</f>
        <v>123049.4000000002</v>
      </c>
      <c r="H83" s="62">
        <f>SUM(Mensuelle!H234:H236)</f>
        <v>0</v>
      </c>
      <c r="I83" s="62">
        <f>SUM(Mensuelle!I234:I236)</f>
        <v>9600</v>
      </c>
      <c r="J83" s="62">
        <f>SUM(Mensuelle!J234:J236)</f>
        <v>0</v>
      </c>
      <c r="K83" s="62">
        <f>SUM(Mensuelle!K234:K236)</f>
        <v>0</v>
      </c>
      <c r="L83" s="62">
        <f>SUM(Mensuelle!L234:L236)</f>
        <v>0</v>
      </c>
      <c r="M83" s="62">
        <f>SUM(Mensuelle!M234:M236)</f>
        <v>9600</v>
      </c>
      <c r="N83" s="62">
        <f>SUM(Mensuelle!N234:N236)</f>
        <v>132649.4000000002</v>
      </c>
      <c r="O83" s="62">
        <f>SUM(Mensuelle!O234:O236)</f>
        <v>-37028.50461455711</v>
      </c>
      <c r="P83" s="50">
        <f>SUM(Mensuelle!P234:P236)</f>
        <v>104022.94990023502</v>
      </c>
      <c r="R83" s="81"/>
    </row>
    <row r="84" spans="1:16" ht="18.75">
      <c r="A84" s="10" t="s">
        <v>140</v>
      </c>
      <c r="B84" s="4"/>
      <c r="C84" s="4"/>
      <c r="D84" s="4"/>
      <c r="E84" s="4"/>
      <c r="F84" s="4"/>
      <c r="G84" s="4"/>
      <c r="H84" s="3"/>
      <c r="I84" s="3"/>
      <c r="J84" s="3"/>
      <c r="K84" s="3"/>
      <c r="L84" s="3"/>
      <c r="M84" s="3"/>
      <c r="N84" s="3"/>
      <c r="O84" s="3"/>
      <c r="P84" s="5"/>
    </row>
    <row r="85" spans="1:16" ht="19.5" thickBot="1">
      <c r="A85" s="6"/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9"/>
    </row>
  </sheetData>
  <sheetProtection/>
  <mergeCells count="18"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  <mergeCell ref="M6:M7"/>
    <mergeCell ref="N5:N7"/>
    <mergeCell ref="D6:D7"/>
    <mergeCell ref="E6:E7"/>
    <mergeCell ref="F6:F7"/>
    <mergeCell ref="G6:G7"/>
    <mergeCell ref="H6:H7"/>
    <mergeCell ref="I6:I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2"/>
  <sheetViews>
    <sheetView zoomScalePageLayoutView="0" workbookViewId="0" topLeftCell="A1">
      <pane xSplit="1" ySplit="7" topLeftCell="E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9" sqref="P29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  <col min="16" max="16" width="8.88671875" style="0" customWidth="1"/>
    <col min="17" max="17" width="9.4453125" style="0" bestFit="1" customWidth="1"/>
  </cols>
  <sheetData>
    <row r="1" ht="15.75">
      <c r="A1" s="37" t="s">
        <v>52</v>
      </c>
    </row>
    <row r="2" spans="1:16" ht="18.75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6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.75">
      <c r="A4" s="122" t="s">
        <v>59</v>
      </c>
      <c r="B4" s="115" t="s">
        <v>28</v>
      </c>
      <c r="C4" s="118" t="s">
        <v>29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 t="s">
        <v>21</v>
      </c>
      <c r="P4" s="126" t="s">
        <v>3</v>
      </c>
    </row>
    <row r="5" spans="1:16" ht="18.75">
      <c r="A5" s="122"/>
      <c r="B5" s="116"/>
      <c r="C5" s="119" t="s">
        <v>5</v>
      </c>
      <c r="D5" s="119"/>
      <c r="E5" s="119"/>
      <c r="F5" s="119"/>
      <c r="G5" s="119"/>
      <c r="H5" s="119" t="s">
        <v>6</v>
      </c>
      <c r="I5" s="119"/>
      <c r="J5" s="119"/>
      <c r="K5" s="119"/>
      <c r="L5" s="119"/>
      <c r="M5" s="119"/>
      <c r="N5" s="48"/>
      <c r="O5" s="119"/>
      <c r="P5" s="121"/>
    </row>
    <row r="6" spans="1:16" ht="18.75">
      <c r="A6" s="122"/>
      <c r="B6" s="116"/>
      <c r="C6" s="48"/>
      <c r="D6" s="48"/>
      <c r="E6" s="57"/>
      <c r="F6" s="48"/>
      <c r="G6" s="48"/>
      <c r="H6" s="48"/>
      <c r="I6" s="48"/>
      <c r="J6" s="119" t="s">
        <v>20</v>
      </c>
      <c r="K6" s="119"/>
      <c r="L6" s="119"/>
      <c r="M6" s="48"/>
      <c r="N6" s="48"/>
      <c r="O6" s="119"/>
      <c r="P6" s="121"/>
    </row>
    <row r="7" spans="1:16" ht="60.75" customHeight="1">
      <c r="A7" s="123"/>
      <c r="B7" s="116"/>
      <c r="C7" s="48" t="s">
        <v>17</v>
      </c>
      <c r="D7" s="48" t="s">
        <v>25</v>
      </c>
      <c r="E7" s="60" t="s">
        <v>61</v>
      </c>
      <c r="F7" s="48" t="s">
        <v>18</v>
      </c>
      <c r="G7" s="48" t="s">
        <v>3</v>
      </c>
      <c r="H7" s="48" t="s">
        <v>26</v>
      </c>
      <c r="I7" s="48" t="s">
        <v>27</v>
      </c>
      <c r="J7" s="48" t="s">
        <v>2</v>
      </c>
      <c r="K7" s="48" t="s">
        <v>19</v>
      </c>
      <c r="L7" s="48" t="s">
        <v>3</v>
      </c>
      <c r="M7" s="48" t="s">
        <v>3</v>
      </c>
      <c r="N7" s="48" t="s">
        <v>3</v>
      </c>
      <c r="O7" s="119"/>
      <c r="P7" s="121"/>
    </row>
    <row r="8" spans="1:16" s="1" customFormat="1" ht="15.75" customHeight="1">
      <c r="A8" s="47" t="s">
        <v>0</v>
      </c>
      <c r="B8" s="12">
        <v>24217.7</v>
      </c>
      <c r="C8" s="12">
        <v>3693.7</v>
      </c>
      <c r="D8" s="12">
        <v>2310.7</v>
      </c>
      <c r="E8" s="12"/>
      <c r="F8" s="12">
        <v>62</v>
      </c>
      <c r="G8" s="12">
        <v>6066.4</v>
      </c>
      <c r="H8" s="12">
        <v>309.5</v>
      </c>
      <c r="I8" s="12">
        <v>5533.1</v>
      </c>
      <c r="J8" s="12">
        <v>-1511.5</v>
      </c>
      <c r="K8" s="12">
        <v>11302.8</v>
      </c>
      <c r="L8" s="13">
        <v>9791.3</v>
      </c>
      <c r="M8" s="12">
        <v>15633.9</v>
      </c>
      <c r="N8" s="14">
        <v>21700.3</v>
      </c>
      <c r="O8" s="12">
        <v>-38152.100000000006</v>
      </c>
      <c r="P8" s="49">
        <v>7765.899999999994</v>
      </c>
    </row>
    <row r="9" spans="1:16" s="1" customFormat="1" ht="15.75">
      <c r="A9" s="47" t="s">
        <v>1</v>
      </c>
      <c r="B9" s="12">
        <v>30093.8</v>
      </c>
      <c r="C9" s="12">
        <v>26384.6</v>
      </c>
      <c r="D9" s="12">
        <v>-3716.1</v>
      </c>
      <c r="E9" s="12"/>
      <c r="F9" s="12">
        <v>615.8</v>
      </c>
      <c r="G9" s="12">
        <v>23284.3</v>
      </c>
      <c r="H9" s="12">
        <v>677.9</v>
      </c>
      <c r="I9" s="12">
        <v>-2727.8</v>
      </c>
      <c r="J9" s="12">
        <v>-1934</v>
      </c>
      <c r="K9" s="12">
        <v>9009</v>
      </c>
      <c r="L9" s="13">
        <v>7075</v>
      </c>
      <c r="M9" s="12">
        <v>5025.099999999999</v>
      </c>
      <c r="N9" s="14">
        <v>28309.399999999998</v>
      </c>
      <c r="O9" s="12">
        <v>-16894.999999999985</v>
      </c>
      <c r="P9" s="49">
        <v>41508.20000000001</v>
      </c>
    </row>
    <row r="10" spans="1:16" s="1" customFormat="1" ht="15.75">
      <c r="A10" s="47" t="s">
        <v>4</v>
      </c>
      <c r="B10" s="12">
        <v>-13700</v>
      </c>
      <c r="C10" s="12">
        <v>52959.5</v>
      </c>
      <c r="D10" s="12">
        <v>8777.6</v>
      </c>
      <c r="E10" s="12"/>
      <c r="F10" s="12">
        <v>-197.2</v>
      </c>
      <c r="G10" s="12">
        <v>61539.9</v>
      </c>
      <c r="H10" s="12">
        <v>409.2</v>
      </c>
      <c r="I10" s="12">
        <v>11842.8</v>
      </c>
      <c r="J10" s="12">
        <v>-3364.4</v>
      </c>
      <c r="K10" s="12">
        <v>-9500</v>
      </c>
      <c r="L10" s="13">
        <v>-12864.4</v>
      </c>
      <c r="M10" s="12">
        <v>-612.4000000000003</v>
      </c>
      <c r="N10" s="14">
        <v>60927.5</v>
      </c>
      <c r="O10" s="12">
        <v>-5620.600000000006</v>
      </c>
      <c r="P10" s="49">
        <v>41606.899999999994</v>
      </c>
    </row>
    <row r="11" spans="1:16" ht="15.75">
      <c r="A11" s="47" t="s">
        <v>22</v>
      </c>
      <c r="B11" s="16">
        <f>SUM(Mensuelle!B9:B20)</f>
        <v>14068.9</v>
      </c>
      <c r="C11" s="16">
        <f>SUM(Mensuelle!C9:C20)</f>
        <v>7059.100000000002</v>
      </c>
      <c r="D11" s="16">
        <f>SUM(Mensuelle!D9:D20)</f>
        <v>8025.6</v>
      </c>
      <c r="E11" s="16">
        <f>SUM(Mensuelle!E9:E20)</f>
        <v>0</v>
      </c>
      <c r="F11" s="16">
        <f>SUM(Mensuelle!F9:F20)</f>
        <v>1281.3999999999999</v>
      </c>
      <c r="G11" s="16">
        <f>SUM(Mensuelle!G9:G20)</f>
        <v>16366.100000000002</v>
      </c>
      <c r="H11" s="16">
        <f>SUM(Mensuelle!H9:H20)</f>
        <v>-1150.9</v>
      </c>
      <c r="I11" s="16">
        <f>SUM(Mensuelle!I9:I20)</f>
        <v>-9078.400000000001</v>
      </c>
      <c r="J11" s="16">
        <f>SUM(Mensuelle!J9:J20)</f>
        <v>0</v>
      </c>
      <c r="K11" s="16">
        <f>SUM(Mensuelle!K9:K20)</f>
        <v>-100</v>
      </c>
      <c r="L11" s="16">
        <f>SUM(Mensuelle!L9:L20)</f>
        <v>-100</v>
      </c>
      <c r="M11" s="16">
        <f>SUM(Mensuelle!M9:M20)</f>
        <v>-10329.300000000001</v>
      </c>
      <c r="N11" s="16">
        <f>SUM(Mensuelle!N9:N20)</f>
        <v>6036.800000000003</v>
      </c>
      <c r="O11" s="16">
        <f>SUM(Mensuelle!O9:O20)</f>
        <v>2828.5000000000073</v>
      </c>
      <c r="P11" s="49">
        <f>SUM(Mensuelle!P9:P20)</f>
        <v>22934.200000000004</v>
      </c>
    </row>
    <row r="12" spans="1:16" ht="15.75">
      <c r="A12" s="47" t="s">
        <v>7</v>
      </c>
      <c r="B12" s="16">
        <f>SUM(Mensuelle!B21:B32)</f>
        <v>14891.2</v>
      </c>
      <c r="C12" s="16">
        <f>SUM(Mensuelle!C21:C32)</f>
        <v>58530.700000000004</v>
      </c>
      <c r="D12" s="16">
        <f>SUM(Mensuelle!D21:D32)</f>
        <v>-7653.700000000001</v>
      </c>
      <c r="E12" s="16">
        <f>SUM(Mensuelle!E21:E32)</f>
        <v>0</v>
      </c>
      <c r="F12" s="16">
        <f>SUM(Mensuelle!F21:F32)</f>
        <v>269.9</v>
      </c>
      <c r="G12" s="16">
        <f>SUM(Mensuelle!G21:G32)</f>
        <v>51146.899999999994</v>
      </c>
      <c r="H12" s="16">
        <f>SUM(Mensuelle!H21:H32)</f>
        <v>-138.4</v>
      </c>
      <c r="I12" s="16">
        <f>SUM(Mensuelle!I21:I32)</f>
        <v>-4257.2</v>
      </c>
      <c r="J12" s="16">
        <f>SUM(Mensuelle!J21:J32)</f>
        <v>0</v>
      </c>
      <c r="K12" s="16">
        <f>SUM(Mensuelle!K21:K32)</f>
        <v>-5859</v>
      </c>
      <c r="L12" s="16">
        <f>SUM(Mensuelle!L21:L32)</f>
        <v>-5859</v>
      </c>
      <c r="M12" s="16">
        <f>SUM(Mensuelle!M21:M32)</f>
        <v>-10254.600000000002</v>
      </c>
      <c r="N12" s="16">
        <f>SUM(Mensuelle!N21:N32)</f>
        <v>40892.29999999999</v>
      </c>
      <c r="O12" s="16">
        <f>SUM(Mensuelle!O21:O32)</f>
        <v>-28109.80000000001</v>
      </c>
      <c r="P12" s="49">
        <f>SUM(Mensuelle!P21:P32)</f>
        <v>27673.699999999968</v>
      </c>
    </row>
    <row r="13" spans="1:16" ht="15.75">
      <c r="A13" s="47" t="s">
        <v>23</v>
      </c>
      <c r="B13" s="16">
        <f>SUM(Mensuelle!B33:B44)</f>
        <v>9332.700000000004</v>
      </c>
      <c r="C13" s="16">
        <f>SUM(Mensuelle!C33:C44)</f>
        <v>-27340.699999999997</v>
      </c>
      <c r="D13" s="16">
        <f>SUM(Mensuelle!D33:D44)</f>
        <v>20635.8</v>
      </c>
      <c r="E13" s="16">
        <f>SUM(Mensuelle!E33:E44)</f>
        <v>0</v>
      </c>
      <c r="F13" s="16">
        <f>SUM(Mensuelle!F33:F44)</f>
        <v>1502.5000000000002</v>
      </c>
      <c r="G13" s="16">
        <f>SUM(Mensuelle!G33:G44)</f>
        <v>-5202.4000000000015</v>
      </c>
      <c r="H13" s="16">
        <f>SUM(Mensuelle!H33:H44)</f>
        <v>-318.2</v>
      </c>
      <c r="I13" s="16">
        <f>SUM(Mensuelle!I33:I44)</f>
        <v>6360.4</v>
      </c>
      <c r="J13" s="16">
        <f>SUM(Mensuelle!J33:J44)</f>
        <v>0</v>
      </c>
      <c r="K13" s="16">
        <f>SUM(Mensuelle!K33:K44)</f>
        <v>4002.2000000000044</v>
      </c>
      <c r="L13" s="16">
        <f>SUM(Mensuelle!L33:L44)</f>
        <v>4002.2000000000044</v>
      </c>
      <c r="M13" s="16">
        <f>SUM(Mensuelle!M33:M44)</f>
        <v>10044.400000000009</v>
      </c>
      <c r="N13" s="16">
        <f>SUM(Mensuelle!N33:N44)</f>
        <v>4842</v>
      </c>
      <c r="O13" s="16">
        <f>SUM(Mensuelle!O33:O44)</f>
        <v>12316.69000000001</v>
      </c>
      <c r="P13" s="49">
        <f>SUM(Mensuelle!P33:P44)</f>
        <v>26491.39000000002</v>
      </c>
    </row>
    <row r="14" spans="1:16" ht="15.75">
      <c r="A14" s="47" t="s">
        <v>24</v>
      </c>
      <c r="B14" s="16">
        <f>SUM(Mensuelle!B45:B56)</f>
        <v>48526.2</v>
      </c>
      <c r="C14" s="16">
        <f>SUM(Mensuelle!C45:C56)</f>
        <v>-11711.7</v>
      </c>
      <c r="D14" s="16">
        <f>SUM(Mensuelle!D45:D56)</f>
        <v>28193.499999999993</v>
      </c>
      <c r="E14" s="16">
        <f>SUM(Mensuelle!E45:E56)</f>
        <v>0</v>
      </c>
      <c r="F14" s="16">
        <f>SUM(Mensuelle!F45:F56)</f>
        <v>1806.3000000000004</v>
      </c>
      <c r="G14" s="16">
        <f>SUM(Mensuelle!G45:G56)</f>
        <v>18288.100000000006</v>
      </c>
      <c r="H14" s="16">
        <f>SUM(Mensuelle!H45:H56)</f>
        <v>833.8</v>
      </c>
      <c r="I14" s="16">
        <f>SUM(Mensuelle!I45:I56)</f>
        <v>12273.7</v>
      </c>
      <c r="J14" s="16">
        <f>SUM(Mensuelle!J45:J56)</f>
        <v>0</v>
      </c>
      <c r="K14" s="16">
        <f>SUM(Mensuelle!K45:K56)</f>
        <v>18.40000000000873</v>
      </c>
      <c r="L14" s="16">
        <f>SUM(Mensuelle!L45:L56)</f>
        <v>18.40000000000873</v>
      </c>
      <c r="M14" s="16">
        <f>SUM(Mensuelle!M45:M56)</f>
        <v>13125.900000000009</v>
      </c>
      <c r="N14" s="16">
        <f>SUM(Mensuelle!N45:N56)</f>
        <v>31413.999999999993</v>
      </c>
      <c r="O14" s="16">
        <f>SUM(Mensuelle!O45:O56)</f>
        <v>-40998.8</v>
      </c>
      <c r="P14" s="49">
        <f>SUM(Mensuelle!P45:P56)</f>
        <v>38941.40000000001</v>
      </c>
    </row>
    <row r="15" spans="1:16" ht="15.75">
      <c r="A15" s="47" t="s">
        <v>8</v>
      </c>
      <c r="B15" s="16">
        <f>SUM(Mensuelle!B57:B68)</f>
        <v>77608.4279363391</v>
      </c>
      <c r="C15" s="16">
        <f>SUM(Mensuelle!C57:C68)</f>
        <v>70283.6</v>
      </c>
      <c r="D15" s="16">
        <f>SUM(Mensuelle!D57:D68)</f>
        <v>8239.5</v>
      </c>
      <c r="E15" s="16">
        <f>SUM(Mensuelle!E57:E68)</f>
        <v>0</v>
      </c>
      <c r="F15" s="16">
        <f>SUM(Mensuelle!F57:F68)</f>
        <v>2659.7999999999997</v>
      </c>
      <c r="G15" s="16">
        <f>SUM(Mensuelle!G57:G68)</f>
        <v>81182.9</v>
      </c>
      <c r="H15" s="16">
        <f>SUM(Mensuelle!H57:H68)</f>
        <v>0</v>
      </c>
      <c r="I15" s="16">
        <f>SUM(Mensuelle!I57:I68)</f>
        <v>-7200</v>
      </c>
      <c r="J15" s="16">
        <f>SUM(Mensuelle!J57:J68)</f>
        <v>0</v>
      </c>
      <c r="K15" s="16">
        <f>SUM(Mensuelle!K57:K68)</f>
        <v>11812.599999999999</v>
      </c>
      <c r="L15" s="16">
        <f>SUM(Mensuelle!L57:L68)</f>
        <v>11812.599999999999</v>
      </c>
      <c r="M15" s="16">
        <f>SUM(Mensuelle!M57:M68)</f>
        <v>4612.600000000001</v>
      </c>
      <c r="N15" s="16">
        <f>SUM(Mensuelle!N57:N68)</f>
        <v>85795.49999999997</v>
      </c>
      <c r="O15" s="16">
        <f>SUM(Mensuelle!O57:O68)</f>
        <v>-37164.06845719209</v>
      </c>
      <c r="P15" s="49">
        <f>SUM(Mensuelle!P57:P68)</f>
        <v>126239.859479147</v>
      </c>
    </row>
    <row r="16" spans="1:16" ht="15.75">
      <c r="A16" s="47" t="s">
        <v>9</v>
      </c>
      <c r="B16" s="16">
        <f>SUM(Mensuelle!B69:B80)</f>
        <v>89758.8</v>
      </c>
      <c r="C16" s="16">
        <f>SUM(Mensuelle!C69:C80)</f>
        <v>-7761.299999999996</v>
      </c>
      <c r="D16" s="16">
        <f>SUM(Mensuelle!D69:D80)</f>
        <v>37845.39753300001</v>
      </c>
      <c r="E16" s="16">
        <f>SUM(Mensuelle!E69:E80)</f>
        <v>-497.3</v>
      </c>
      <c r="F16" s="16">
        <f>SUM(Mensuelle!F69:F80)</f>
        <v>3400.8999999999987</v>
      </c>
      <c r="G16" s="16">
        <f>SUM(Mensuelle!G69:G80)</f>
        <v>32987.697533000006</v>
      </c>
      <c r="H16" s="16">
        <f>SUM(Mensuelle!H69:H80)</f>
        <v>0</v>
      </c>
      <c r="I16" s="16">
        <f>SUM(Mensuelle!I69:I80)</f>
        <v>6166.700000000001</v>
      </c>
      <c r="J16" s="16">
        <f>SUM(Mensuelle!J69:J80)</f>
        <v>0</v>
      </c>
      <c r="K16" s="16">
        <f>SUM(Mensuelle!K69:K80)</f>
        <v>0</v>
      </c>
      <c r="L16" s="16">
        <f>SUM(Mensuelle!L69:L80)</f>
        <v>-0.020999999993364327</v>
      </c>
      <c r="M16" s="16">
        <f>SUM(Mensuelle!M69:M80)</f>
        <v>6166.679000000011</v>
      </c>
      <c r="N16" s="16">
        <f>SUM(Mensuelle!N69:N80)</f>
        <v>39154.37653300002</v>
      </c>
      <c r="O16" s="16">
        <f>SUM(Mensuelle!O69:O80)</f>
        <v>-149880.40311247285</v>
      </c>
      <c r="P16" s="49">
        <f>SUM(Mensuelle!P69:P80)</f>
        <v>-20967.226579472845</v>
      </c>
    </row>
    <row r="17" spans="1:16" ht="15.75">
      <c r="A17" s="47" t="s">
        <v>10</v>
      </c>
      <c r="B17" s="16">
        <f>SUM(Mensuelle!B81:B92)</f>
        <v>54036.183791706</v>
      </c>
      <c r="C17" s="16">
        <f>SUM(Mensuelle!C81:C92)</f>
        <v>82745.9</v>
      </c>
      <c r="D17" s="16">
        <f>SUM(Mensuelle!D81:D92)</f>
        <v>-26160.197533000013</v>
      </c>
      <c r="E17" s="16">
        <f>SUM(Mensuelle!E81:E92)</f>
        <v>-363.99999999999994</v>
      </c>
      <c r="F17" s="16">
        <f>SUM(Mensuelle!F81:F92)</f>
        <v>144.20000000000073</v>
      </c>
      <c r="G17" s="16">
        <f>SUM(Mensuelle!G81:G92)</f>
        <v>56365.90246699999</v>
      </c>
      <c r="H17" s="16">
        <f>SUM(Mensuelle!H81:H92)</f>
        <v>0</v>
      </c>
      <c r="I17" s="16">
        <f>SUM(Mensuelle!I81:I92)</f>
        <v>18369.899999999998</v>
      </c>
      <c r="J17" s="16">
        <f>SUM(Mensuelle!J81:J92)</f>
        <v>0</v>
      </c>
      <c r="K17" s="16">
        <f>SUM(Mensuelle!K81:K92)</f>
        <v>21439.40799999991</v>
      </c>
      <c r="L17" s="16">
        <f>SUM(Mensuelle!L81:L92)</f>
        <v>21439.40799999991</v>
      </c>
      <c r="M17" s="16">
        <f>SUM(Mensuelle!M81:M92)</f>
        <v>39809.3079999999</v>
      </c>
      <c r="N17" s="16">
        <f>SUM(Mensuelle!N81:N92)</f>
        <v>96175.21046699988</v>
      </c>
      <c r="O17" s="16">
        <f>SUM(Mensuelle!O81:O92)</f>
        <v>-68376.73180983469</v>
      </c>
      <c r="P17" s="49">
        <f>SUM(Mensuelle!P81:P92)</f>
        <v>81834.66244887118</v>
      </c>
    </row>
    <row r="18" spans="1:16" ht="15.75">
      <c r="A18" s="47" t="s">
        <v>11</v>
      </c>
      <c r="B18" s="16">
        <f>SUM(Mensuelle!B93:B104)</f>
        <v>99814.00671542977</v>
      </c>
      <c r="C18" s="16">
        <f>SUM(Mensuelle!C93:C104)</f>
        <v>51339.50000000001</v>
      </c>
      <c r="D18" s="16">
        <f>SUM(Mensuelle!D93:D104)</f>
        <v>-36506.09999999999</v>
      </c>
      <c r="E18" s="16">
        <f>SUM(Mensuelle!E93:E104)</f>
        <v>-264</v>
      </c>
      <c r="F18" s="16">
        <f>SUM(Mensuelle!F93:F104)</f>
        <v>-1803.8999999999996</v>
      </c>
      <c r="G18" s="16">
        <f>SUM(Mensuelle!G93:G104)</f>
        <v>12765.500000000015</v>
      </c>
      <c r="H18" s="16">
        <f>SUM(Mensuelle!H93:H104)</f>
        <v>0</v>
      </c>
      <c r="I18" s="16">
        <f>SUM(Mensuelle!I93:I104)</f>
        <v>21028.569000000003</v>
      </c>
      <c r="J18" s="16">
        <f>SUM(Mensuelle!J93:J104)</f>
        <v>0</v>
      </c>
      <c r="K18" s="16">
        <f>SUM(Mensuelle!K93:K104)</f>
        <v>67139.15124600008</v>
      </c>
      <c r="L18" s="16">
        <f>SUM(Mensuelle!L93:L104)</f>
        <v>67139.15124600008</v>
      </c>
      <c r="M18" s="16">
        <f>SUM(Mensuelle!M93:M104)</f>
        <v>88167.7202460001</v>
      </c>
      <c r="N18" s="16">
        <f>SUM(Mensuelle!N93:N104)</f>
        <v>100933.2202460001</v>
      </c>
      <c r="O18" s="16">
        <f>SUM(Mensuelle!O93:O104)</f>
        <v>-88115.37267680679</v>
      </c>
      <c r="P18" s="49">
        <f>SUM(Mensuelle!P93:P104)</f>
        <v>112631.85428462308</v>
      </c>
    </row>
    <row r="19" spans="1:16" ht="15.75">
      <c r="A19" s="47" t="s">
        <v>12</v>
      </c>
      <c r="B19" s="16">
        <f>SUM(Mensuelle!B105:B116)</f>
        <v>4510.495752029328</v>
      </c>
      <c r="C19" s="16">
        <f>SUM(Mensuelle!C105:C116)</f>
        <v>3378.9006880000525</v>
      </c>
      <c r="D19" s="16">
        <f>SUM(Mensuelle!D105:D116)</f>
        <v>40493.99999999999</v>
      </c>
      <c r="E19" s="16">
        <f>SUM(Mensuelle!E105:E116)</f>
        <v>-326.20000000000005</v>
      </c>
      <c r="F19" s="16">
        <f>SUM(Mensuelle!F105:F116)</f>
        <v>2658.500000000002</v>
      </c>
      <c r="G19" s="16">
        <f>SUM(Mensuelle!G105:G116)</f>
        <v>46205.20068800007</v>
      </c>
      <c r="H19" s="16">
        <f>SUM(Mensuelle!H105:H116)</f>
        <v>-833.8</v>
      </c>
      <c r="I19" s="16">
        <f>SUM(Mensuelle!I105:I116)</f>
        <v>12158.800000000012</v>
      </c>
      <c r="J19" s="16">
        <f>SUM(Mensuelle!J105:J116)</f>
        <v>0</v>
      </c>
      <c r="K19" s="16">
        <f>SUM(Mensuelle!K105:K116)</f>
        <v>49644.8</v>
      </c>
      <c r="L19" s="16">
        <f>SUM(Mensuelle!L105:L116)</f>
        <v>49644.8</v>
      </c>
      <c r="M19" s="16">
        <f>SUM(Mensuelle!M105:M116)</f>
        <v>60969.80000000002</v>
      </c>
      <c r="N19" s="16">
        <f>SUM(Mensuelle!N105:N116)</f>
        <v>107175.00068800006</v>
      </c>
      <c r="O19" s="16">
        <f>SUM(Mensuelle!O105:O116)</f>
        <v>-907.2291814541704</v>
      </c>
      <c r="P19" s="49">
        <f>SUM(Mensuelle!P105:P116)</f>
        <v>110778.26725857523</v>
      </c>
    </row>
    <row r="20" spans="1:16" ht="15.75">
      <c r="A20" s="47" t="s">
        <v>13</v>
      </c>
      <c r="B20" s="15">
        <f>SUM(Mensuelle!B117:B128)</f>
        <v>4510.495752029328</v>
      </c>
      <c r="C20" s="15">
        <f>SUM(Mensuelle!C117:C128)</f>
        <v>3378.9006880000525</v>
      </c>
      <c r="D20" s="15">
        <f>SUM(Mensuelle!D117:D128)</f>
        <v>40493.99999999999</v>
      </c>
      <c r="E20" s="15">
        <f>SUM(Mensuelle!E117:E128)</f>
        <v>-326.20000000000005</v>
      </c>
      <c r="F20" s="15">
        <f>SUM(Mensuelle!F117:F128)</f>
        <v>2658.500000000002</v>
      </c>
      <c r="G20" s="15">
        <f>SUM(Mensuelle!G117:G128)</f>
        <v>46205.20068800007</v>
      </c>
      <c r="H20" s="15">
        <f>SUM(Mensuelle!H117:H128)</f>
        <v>-833.8</v>
      </c>
      <c r="I20" s="15">
        <f>SUM(Mensuelle!I117:I128)</f>
        <v>12158.800000000012</v>
      </c>
      <c r="J20" s="15">
        <f>SUM(Mensuelle!J117:J128)</f>
        <v>0</v>
      </c>
      <c r="K20" s="15">
        <f>SUM(Mensuelle!K117:K128)</f>
        <v>49644.8</v>
      </c>
      <c r="L20" s="15">
        <f>SUM(Mensuelle!L117:L128)</f>
        <v>49644.8</v>
      </c>
      <c r="M20" s="15">
        <f>SUM(Mensuelle!M117:M128)</f>
        <v>60969.80000000002</v>
      </c>
      <c r="N20" s="15">
        <f>SUM(Mensuelle!N117:N128)</f>
        <v>107175.00068800006</v>
      </c>
      <c r="O20" s="15">
        <f>SUM(Mensuelle!O117:O128)</f>
        <v>119637.59991204698</v>
      </c>
      <c r="P20" s="49">
        <f>SUM(Mensuelle!P117:P128)</f>
        <v>231323.0963520764</v>
      </c>
    </row>
    <row r="21" spans="1:16" ht="15.75">
      <c r="A21" s="47" t="s">
        <v>14</v>
      </c>
      <c r="B21" s="15">
        <f>SUM(Mensuelle!B129:B140)</f>
        <v>303.7691279999997</v>
      </c>
      <c r="C21" s="15">
        <f>SUM(Mensuelle!C129:C140)</f>
        <v>218563.82602599997</v>
      </c>
      <c r="D21" s="15">
        <f>SUM(Mensuelle!D129:D140)</f>
        <v>122881.29999999999</v>
      </c>
      <c r="E21" s="15">
        <f>SUM(Mensuelle!E129:E140)</f>
        <v>1119</v>
      </c>
      <c r="F21" s="15">
        <f>SUM(Mensuelle!F129:F140)</f>
        <v>94.29999999999927</v>
      </c>
      <c r="G21" s="15">
        <f>SUM(Mensuelle!G129:G140)</f>
        <v>342658.426026</v>
      </c>
      <c r="H21" s="15">
        <f>SUM(Mensuelle!H129:H140)</f>
        <v>0</v>
      </c>
      <c r="I21" s="15">
        <f>SUM(Mensuelle!I129:I140)</f>
        <v>29930.327187999996</v>
      </c>
      <c r="J21" s="15">
        <f>SUM(Mensuelle!J129:J140)</f>
        <v>0</v>
      </c>
      <c r="K21" s="15">
        <f>SUM(Mensuelle!K129:K140)</f>
        <v>0</v>
      </c>
      <c r="L21" s="15">
        <f>SUM(Mensuelle!L129:L140)</f>
        <v>0</v>
      </c>
      <c r="M21" s="15">
        <f>SUM(Mensuelle!M129:M140)</f>
        <v>29930.327187999996</v>
      </c>
      <c r="N21" s="15">
        <f>SUM(Mensuelle!N129:N140)</f>
        <v>372588.753214</v>
      </c>
      <c r="O21" s="15">
        <f>SUM(Mensuelle!O129:O140)</f>
        <v>36852.7011728355</v>
      </c>
      <c r="P21" s="49">
        <f>SUM(Mensuelle!P129:P140)</f>
        <v>409745.2235148355</v>
      </c>
    </row>
    <row r="22" spans="1:16" ht="15.75">
      <c r="A22" s="47" t="s">
        <v>15</v>
      </c>
      <c r="B22" s="15">
        <f>SUM(Mensuelle!B141:B152)</f>
        <v>17917.438838437934</v>
      </c>
      <c r="C22" s="15">
        <f>SUM(Mensuelle!C141:C152)</f>
        <v>56644.669342000045</v>
      </c>
      <c r="D22" s="15">
        <f>SUM(Mensuelle!D141:D152)</f>
        <v>168106</v>
      </c>
      <c r="E22" s="15">
        <f>SUM(Mensuelle!E141:E152)</f>
        <v>-1887.6</v>
      </c>
      <c r="F22" s="15">
        <f>SUM(Mensuelle!F141:F152)</f>
        <v>58.69999999999891</v>
      </c>
      <c r="G22" s="15">
        <f>SUM(Mensuelle!G141:G152)</f>
        <v>222921.76934199999</v>
      </c>
      <c r="H22" s="15">
        <f>SUM(Mensuelle!H141:H152)</f>
        <v>0</v>
      </c>
      <c r="I22" s="15">
        <f>SUM(Mensuelle!I141:I152)</f>
        <v>35860.80000000002</v>
      </c>
      <c r="J22" s="15">
        <f>SUM(Mensuelle!J141:J152)</f>
        <v>0</v>
      </c>
      <c r="K22" s="15">
        <f>SUM(Mensuelle!K141:K152)</f>
        <v>0</v>
      </c>
      <c r="L22" s="15">
        <f>SUM(Mensuelle!L141:L152)</f>
        <v>0</v>
      </c>
      <c r="M22" s="15">
        <f>SUM(Mensuelle!M141:M152)</f>
        <v>35860.80000000002</v>
      </c>
      <c r="N22" s="15">
        <f>SUM(Mensuelle!N141:N152)</f>
        <v>258782.56934200006</v>
      </c>
      <c r="O22" s="15">
        <f>SUM(Mensuelle!O141:O152)</f>
        <v>8818.443942326927</v>
      </c>
      <c r="P22" s="49">
        <f>SUM(Mensuelle!P141:P152)</f>
        <v>285518.4521227649</v>
      </c>
    </row>
    <row r="23" spans="1:16" ht="15.75">
      <c r="A23" s="47" t="s">
        <v>16</v>
      </c>
      <c r="B23" s="15">
        <f>SUM(Mensuelle!B153:B164)</f>
        <v>-1825.9164439182298</v>
      </c>
      <c r="C23" s="15">
        <f>SUM(Mensuelle!C153:C164)</f>
        <v>8500.499999999978</v>
      </c>
      <c r="D23" s="15">
        <f>SUM(Mensuelle!D153:D164)</f>
        <v>219218.89999999988</v>
      </c>
      <c r="E23" s="15">
        <f>SUM(Mensuelle!E153:E164)</f>
        <v>-1039.2999999999997</v>
      </c>
      <c r="F23" s="15">
        <f>SUM(Mensuelle!F153:F164)</f>
        <v>1062.800000000001</v>
      </c>
      <c r="G23" s="15">
        <f>SUM(Mensuelle!G153:G164)</f>
        <v>227742.89999999985</v>
      </c>
      <c r="H23" s="15">
        <f>SUM(Mensuelle!H153:H164)</f>
        <v>0</v>
      </c>
      <c r="I23" s="15">
        <f>SUM(Mensuelle!I153:I164)</f>
        <v>39607.599999999955</v>
      </c>
      <c r="J23" s="15">
        <f>SUM(Mensuelle!J153:J164)</f>
        <v>0</v>
      </c>
      <c r="K23" s="15">
        <f>SUM(Mensuelle!K153:K164)</f>
        <v>0</v>
      </c>
      <c r="L23" s="15">
        <f>SUM(Mensuelle!L153:L164)</f>
        <v>0</v>
      </c>
      <c r="M23" s="15">
        <f>SUM(Mensuelle!M153:M164)</f>
        <v>39607.599999999955</v>
      </c>
      <c r="N23" s="15">
        <f>SUM(Mensuelle!N153:N164)</f>
        <v>267350.49999999977</v>
      </c>
      <c r="O23" s="15">
        <f>SUM(Mensuelle!O153:O164)</f>
        <v>-18984.130153609658</v>
      </c>
      <c r="P23" s="49">
        <f>SUM(Mensuelle!P153:P164)</f>
        <v>246540.4534024719</v>
      </c>
    </row>
    <row r="24" spans="1:16" ht="15.75">
      <c r="A24" s="47" t="s">
        <v>60</v>
      </c>
      <c r="B24" s="15">
        <f>SUM(Mensuelle!B165:B176)</f>
        <v>29309.973296897362</v>
      </c>
      <c r="C24" s="15">
        <f>SUM(Mensuelle!C165:C176)</f>
        <v>-64686.59999999997</v>
      </c>
      <c r="D24" s="15">
        <f>SUM(Mensuelle!D165:D176)</f>
        <v>312790.30000000005</v>
      </c>
      <c r="E24" s="15">
        <f>SUM(Mensuelle!E165:E176)</f>
        <v>1849.0999999999995</v>
      </c>
      <c r="F24" s="15">
        <f>SUM(Mensuelle!F165:F176)</f>
        <v>282.2000000000007</v>
      </c>
      <c r="G24" s="15">
        <f>SUM(Mensuelle!G165:G176)</f>
        <v>250235.00000000012</v>
      </c>
      <c r="H24" s="15">
        <f>SUM(Mensuelle!H165:H176)</f>
        <v>5140</v>
      </c>
      <c r="I24" s="15">
        <f>SUM(Mensuelle!I165:I176)</f>
        <v>-17023.29999999999</v>
      </c>
      <c r="J24" s="15">
        <f>SUM(Mensuelle!J165:J176)</f>
        <v>0</v>
      </c>
      <c r="K24" s="15">
        <f>SUM(Mensuelle!K165:K176)</f>
        <v>0</v>
      </c>
      <c r="L24" s="15">
        <f>SUM(Mensuelle!L165:L176)</f>
        <v>0</v>
      </c>
      <c r="M24" s="15">
        <f>SUM(Mensuelle!M165:M176)</f>
        <v>-11883.299999999988</v>
      </c>
      <c r="N24" s="15">
        <f>SUM(Mensuelle!N165:N176)</f>
        <v>238351.70000000013</v>
      </c>
      <c r="O24" s="15">
        <f>SUM(Mensuelle!O165:O176)</f>
        <v>-4092.4061889463683</v>
      </c>
      <c r="P24" s="49">
        <f>SUM(Mensuelle!P165:P176)</f>
        <v>263569.2671079511</v>
      </c>
    </row>
    <row r="25" spans="1:16" ht="15.75">
      <c r="A25" s="47" t="s">
        <v>62</v>
      </c>
      <c r="B25" s="15">
        <f>SUM(Mensuelle!B177:B188)</f>
        <v>99705.95639960728</v>
      </c>
      <c r="C25" s="15">
        <f>SUM(Mensuelle!C177:C188)</f>
        <v>-105306.50000000016</v>
      </c>
      <c r="D25" s="15">
        <f>SUM(Mensuelle!D177:D188)</f>
        <v>355992.1000000001</v>
      </c>
      <c r="E25" s="15">
        <f>SUM(Mensuelle!E177:E188)</f>
        <v>-195.099999999999</v>
      </c>
      <c r="F25" s="15">
        <f>SUM(Mensuelle!F177:F188)</f>
        <v>44.600000000000364</v>
      </c>
      <c r="G25" s="15">
        <f>SUM(Mensuelle!G177:G188)</f>
        <v>250535.09999999995</v>
      </c>
      <c r="H25" s="15">
        <f>SUM(Mensuelle!H177:H188)</f>
        <v>6360</v>
      </c>
      <c r="I25" s="15">
        <f>SUM(Mensuelle!I177:I188)</f>
        <v>-24590</v>
      </c>
      <c r="J25" s="15">
        <f>SUM(Mensuelle!J177:J188)</f>
        <v>0</v>
      </c>
      <c r="K25" s="15">
        <f>SUM(Mensuelle!K177:K188)</f>
        <v>0</v>
      </c>
      <c r="L25" s="15">
        <f>SUM(Mensuelle!L177:L188)</f>
        <v>0</v>
      </c>
      <c r="M25" s="15">
        <f>SUM(Mensuelle!M177:M188)</f>
        <v>-18230</v>
      </c>
      <c r="N25" s="15">
        <f>SUM(Mensuelle!N177:N188)</f>
        <v>232305.09999999995</v>
      </c>
      <c r="O25" s="15">
        <f>SUM(Mensuelle!O177:O188)</f>
        <v>-61489.622923964955</v>
      </c>
      <c r="P25" s="49">
        <f>SUM(Mensuelle!P177:P188)</f>
        <v>270521.4334756423</v>
      </c>
    </row>
    <row r="26" spans="1:16" ht="15.75">
      <c r="A26" s="47" t="s">
        <v>124</v>
      </c>
      <c r="B26" s="15">
        <f>SUM(Mensuelle!B189:B200)</f>
        <v>37935.344957141846</v>
      </c>
      <c r="C26" s="15">
        <f>SUM(Mensuelle!C189:C200)</f>
        <v>72497.98348299989</v>
      </c>
      <c r="D26" s="15">
        <f>SUM(Mensuelle!D189:D200)</f>
        <v>297445.0000000002</v>
      </c>
      <c r="E26" s="15">
        <f>SUM(Mensuelle!E189:E200)</f>
        <v>81.69999999999936</v>
      </c>
      <c r="F26" s="15">
        <f>SUM(Mensuelle!F189:F200)</f>
        <v>2140.2000000000007</v>
      </c>
      <c r="G26" s="15">
        <f>SUM(Mensuelle!G189:G200)</f>
        <v>372164.88348300004</v>
      </c>
      <c r="H26" s="15">
        <f>SUM(Mensuelle!H189:H200)</f>
        <v>2800</v>
      </c>
      <c r="I26" s="15">
        <f>SUM(Mensuelle!I189:I200)</f>
        <v>43090</v>
      </c>
      <c r="J26" s="15">
        <f>SUM(Mensuelle!J189:J200)</f>
        <v>0</v>
      </c>
      <c r="K26" s="15">
        <f>SUM(Mensuelle!K189:K200)</f>
        <v>0</v>
      </c>
      <c r="L26" s="15">
        <f>SUM(Mensuelle!L189:L200)</f>
        <v>0</v>
      </c>
      <c r="M26" s="15">
        <f>SUM(Mensuelle!M189:M200)</f>
        <v>45890</v>
      </c>
      <c r="N26" s="15">
        <f>SUM(Mensuelle!N189:N200)</f>
        <v>418054.883483</v>
      </c>
      <c r="O26" s="15">
        <f>SUM(Mensuelle!O189:O200)</f>
        <v>-41260.8373173488</v>
      </c>
      <c r="P26" s="49">
        <f>SUM(Mensuelle!P189:P200)</f>
        <v>414729.39112279296</v>
      </c>
    </row>
    <row r="27" spans="1:16" ht="15.75">
      <c r="A27" s="47" t="s">
        <v>131</v>
      </c>
      <c r="B27" s="15">
        <f>SUM(Mensuelle!B201:B212)</f>
        <v>223579.74058721802</v>
      </c>
      <c r="C27" s="15">
        <f>SUM(Mensuelle!C201:C212)</f>
        <v>-266489.08348299994</v>
      </c>
      <c r="D27" s="15">
        <f>SUM(Mensuelle!D201:D212)</f>
        <v>137957.89999999967</v>
      </c>
      <c r="E27" s="15">
        <f>SUM(Mensuelle!E201:E212)</f>
        <v>-2177.2</v>
      </c>
      <c r="F27" s="15">
        <f>SUM(Mensuelle!F201:F212)</f>
        <v>-553.2000000000007</v>
      </c>
      <c r="G27" s="15">
        <f>SUM(Mensuelle!G201:G212)</f>
        <v>-131261.5834830003</v>
      </c>
      <c r="H27" s="15">
        <f>SUM(Mensuelle!H201:H212)</f>
        <v>-11800</v>
      </c>
      <c r="I27" s="15">
        <f>SUM(Mensuelle!I201:I212)</f>
        <v>39750</v>
      </c>
      <c r="J27" s="15">
        <f>SUM(Mensuelle!J201:J212)</f>
        <v>0</v>
      </c>
      <c r="K27" s="15">
        <f>SUM(Mensuelle!K201:K212)</f>
        <v>0</v>
      </c>
      <c r="L27" s="15">
        <f>SUM(Mensuelle!L201:L212)</f>
        <v>0</v>
      </c>
      <c r="M27" s="15">
        <f>SUM(Mensuelle!M201:M212)</f>
        <v>27950</v>
      </c>
      <c r="N27" s="15">
        <f>SUM(Mensuelle!N201:N212)</f>
        <v>-103311.58348300029</v>
      </c>
      <c r="O27" s="15">
        <f>SUM(Mensuelle!O201:O212)</f>
        <v>95622.8331879724</v>
      </c>
      <c r="P27" s="49">
        <f>SUM(Mensuelle!P201:P212)</f>
        <v>215890.9902921901</v>
      </c>
    </row>
    <row r="28" spans="1:16" ht="15.75">
      <c r="A28" s="47" t="s">
        <v>136</v>
      </c>
      <c r="B28" s="15">
        <f>SUM(Mensuelle!B213:B224)</f>
        <v>42974.22626444101</v>
      </c>
      <c r="C28" s="15">
        <f>SUM(Mensuelle!C213:C224)</f>
        <v>572586.2000000001</v>
      </c>
      <c r="D28" s="15">
        <f>SUM(Mensuelle!D213:D224)</f>
        <v>73731.89999999992</v>
      </c>
      <c r="E28" s="15">
        <f>SUM(Mensuelle!E213:E224)</f>
        <v>518.8999999999994</v>
      </c>
      <c r="F28" s="15">
        <f>SUM(Mensuelle!F213:F224)</f>
        <v>3144.5</v>
      </c>
      <c r="G28" s="15">
        <f>SUM(Mensuelle!G213:G224)</f>
        <v>649981.5</v>
      </c>
      <c r="H28" s="15">
        <f>SUM(Mensuelle!H213:H224)</f>
        <v>0</v>
      </c>
      <c r="I28" s="15">
        <f>SUM(Mensuelle!I213:I224)</f>
        <v>-39040</v>
      </c>
      <c r="J28" s="15">
        <f>SUM(Mensuelle!J213:J224)</f>
        <v>0</v>
      </c>
      <c r="K28" s="15">
        <f>SUM(Mensuelle!K213:K224)</f>
        <v>0</v>
      </c>
      <c r="L28" s="15">
        <f>SUM(Mensuelle!L213:L224)</f>
        <v>0</v>
      </c>
      <c r="M28" s="15">
        <f>SUM(Mensuelle!M213:M224)</f>
        <v>-39040</v>
      </c>
      <c r="N28" s="15">
        <f>SUM(Mensuelle!N213:N224)</f>
        <v>610941.5</v>
      </c>
      <c r="O28" s="15">
        <f>SUM(Mensuelle!O213:O224)</f>
        <v>-195694.71219019598</v>
      </c>
      <c r="P28" s="49">
        <f>SUM(Mensuelle!P213:P224)</f>
        <v>458221.0140742452</v>
      </c>
    </row>
    <row r="29" spans="1:16" ht="15.75">
      <c r="A29" s="47" t="s">
        <v>143</v>
      </c>
      <c r="B29" s="15">
        <f>SUM(Mensuelle!B225:B236)</f>
        <v>-6399.2399844150705</v>
      </c>
      <c r="C29" s="15">
        <f>SUM(Mensuelle!C225:C236)</f>
        <v>297911.00000000006</v>
      </c>
      <c r="D29" s="15">
        <f>SUM(Mensuelle!D225:D236)</f>
        <v>175306.20000000048</v>
      </c>
      <c r="E29" s="15">
        <f>SUM(Mensuelle!E225:E236)</f>
        <v>2105.300000000001</v>
      </c>
      <c r="F29" s="15">
        <f>SUM(Mensuelle!F225:F236)</f>
        <v>0</v>
      </c>
      <c r="G29" s="15">
        <f>SUM(Mensuelle!G225:G236)</f>
        <v>475322.5000000005</v>
      </c>
      <c r="H29" s="15">
        <f>SUM(Mensuelle!H225:H236)</f>
        <v>0</v>
      </c>
      <c r="I29" s="15">
        <f>SUM(Mensuelle!I225:I236)</f>
        <v>27630</v>
      </c>
      <c r="J29" s="15">
        <f>SUM(Mensuelle!J225:J236)</f>
        <v>0</v>
      </c>
      <c r="K29" s="15">
        <f>SUM(Mensuelle!K225:K236)</f>
        <v>0</v>
      </c>
      <c r="L29" s="15">
        <f>SUM(Mensuelle!L225:L236)</f>
        <v>0</v>
      </c>
      <c r="M29" s="15">
        <f>SUM(Mensuelle!M225:M236)</f>
        <v>27630</v>
      </c>
      <c r="N29" s="15">
        <f>SUM(Mensuelle!N225:N236)</f>
        <v>502952.5000000005</v>
      </c>
      <c r="O29" s="15">
        <f>SUM(Mensuelle!O225:O236)</f>
        <v>188122.15158464477</v>
      </c>
      <c r="P29" s="49">
        <f>SUM(Mensuelle!P225:P236)</f>
        <v>684675.4116002303</v>
      </c>
    </row>
    <row r="30" spans="1:16" ht="18.75">
      <c r="A30" s="10" t="s">
        <v>140</v>
      </c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5"/>
    </row>
    <row r="31" spans="1:16" ht="19.5" thickBot="1">
      <c r="A31" s="6"/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9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2024-02-26T16:11:17Z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